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drawings/drawing2.xml" ContentType="application/vnd.openxmlformats-officedocument.drawing+xml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drawings/drawing3.xml" ContentType="application/vnd.openxmlformats-officedocument.drawing+xml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30" windowWidth="20730" windowHeight="8745" tabRatio="900"/>
  </bookViews>
  <sheets>
    <sheet name="w-fi FDM approximation" sheetId="11" r:id="rId1"/>
    <sheet name="W FDM approximation" sheetId="16" r:id="rId2"/>
    <sheet name="M-W FDM approx" sheetId="17" r:id="rId3"/>
  </sheets>
  <calcPr calcId="144525"/>
</workbook>
</file>

<file path=xl/calcChain.xml><?xml version="1.0" encoding="utf-8"?>
<calcChain xmlns="http://schemas.openxmlformats.org/spreadsheetml/2006/main">
  <c r="BB195" i="11" l="1"/>
  <c r="BA195" i="11"/>
  <c r="AX195" i="11"/>
  <c r="BC194" i="11"/>
  <c r="BB194" i="11"/>
  <c r="AZ194" i="11"/>
  <c r="AY194" i="11"/>
  <c r="AX194" i="11"/>
  <c r="AZ193" i="11"/>
  <c r="AY193" i="11"/>
  <c r="AV193" i="11"/>
  <c r="BA192" i="11"/>
  <c r="AZ192" i="11"/>
  <c r="AX192" i="11"/>
  <c r="AW192" i="11"/>
  <c r="AV192" i="11"/>
  <c r="AX191" i="11"/>
  <c r="AW191" i="11"/>
  <c r="AT191" i="11"/>
  <c r="AY190" i="11"/>
  <c r="AX190" i="11"/>
  <c r="AV190" i="11"/>
  <c r="AU190" i="11"/>
  <c r="AT190" i="11"/>
  <c r="AV189" i="11"/>
  <c r="AU189" i="11"/>
  <c r="AR189" i="11"/>
  <c r="AW188" i="11"/>
  <c r="AV188" i="11"/>
  <c r="AT188" i="11"/>
  <c r="AS188" i="11"/>
  <c r="AR188" i="11"/>
  <c r="AT187" i="11"/>
  <c r="AS187" i="11"/>
  <c r="AP187" i="11"/>
  <c r="AU186" i="11"/>
  <c r="AT186" i="11"/>
  <c r="AR186" i="11"/>
  <c r="AQ186" i="11"/>
  <c r="AP186" i="11"/>
  <c r="AR185" i="11"/>
  <c r="AQ185" i="11"/>
  <c r="AN185" i="11"/>
  <c r="AS184" i="11"/>
  <c r="AR184" i="11"/>
  <c r="AP184" i="11"/>
  <c r="AO184" i="11"/>
  <c r="AN184" i="11"/>
  <c r="AP183" i="11"/>
  <c r="AO183" i="11"/>
  <c r="AL183" i="11"/>
  <c r="AQ182" i="11"/>
  <c r="AP182" i="11"/>
  <c r="AN182" i="11"/>
  <c r="AM182" i="11"/>
  <c r="AL182" i="11"/>
  <c r="AN181" i="11"/>
  <c r="AM181" i="11"/>
  <c r="AJ181" i="11"/>
  <c r="AO180" i="11"/>
  <c r="AN180" i="11"/>
  <c r="AL180" i="11"/>
  <c r="AK180" i="11"/>
  <c r="AJ180" i="11"/>
  <c r="AL179" i="11"/>
  <c r="AK179" i="11"/>
  <c r="AH179" i="11"/>
  <c r="AM178" i="11"/>
  <c r="AL178" i="11"/>
  <c r="AJ178" i="11"/>
  <c r="AI178" i="11"/>
  <c r="AH178" i="11"/>
  <c r="AJ177" i="11"/>
  <c r="AI177" i="11"/>
  <c r="AF177" i="11"/>
  <c r="AK176" i="11"/>
  <c r="AJ176" i="11"/>
  <c r="AH176" i="11"/>
  <c r="AG176" i="11"/>
  <c r="AF176" i="11"/>
  <c r="AH175" i="11"/>
  <c r="AG175" i="11"/>
  <c r="AD175" i="11"/>
  <c r="AI174" i="11"/>
  <c r="AH174" i="11"/>
  <c r="AF174" i="11"/>
  <c r="AE174" i="11"/>
  <c r="AD174" i="11"/>
  <c r="AF173" i="11"/>
  <c r="AE173" i="11"/>
  <c r="AB173" i="11"/>
  <c r="AG172" i="11"/>
  <c r="AF172" i="11"/>
  <c r="AD172" i="11"/>
  <c r="AC172" i="11"/>
  <c r="AB172" i="11"/>
  <c r="AD171" i="11"/>
  <c r="AC171" i="11"/>
  <c r="Z171" i="11"/>
  <c r="AE170" i="11"/>
  <c r="AD170" i="11"/>
  <c r="AB170" i="11"/>
  <c r="AA170" i="11"/>
  <c r="Z170" i="11"/>
  <c r="AB169" i="11"/>
  <c r="AA169" i="11"/>
  <c r="X169" i="11"/>
  <c r="AC168" i="11"/>
  <c r="AB168" i="11"/>
  <c r="Z168" i="11"/>
  <c r="Y168" i="11"/>
  <c r="X168" i="11"/>
  <c r="Z167" i="11"/>
  <c r="Y167" i="11"/>
  <c r="V167" i="11"/>
  <c r="AA166" i="11"/>
  <c r="Z166" i="11"/>
  <c r="X166" i="11"/>
  <c r="W166" i="11"/>
  <c r="V166" i="11"/>
  <c r="X165" i="11"/>
  <c r="W165" i="11"/>
  <c r="T165" i="11"/>
  <c r="Y164" i="11"/>
  <c r="X164" i="11"/>
  <c r="V164" i="11"/>
  <c r="U164" i="11"/>
  <c r="T164" i="11"/>
  <c r="V163" i="11"/>
  <c r="U163" i="11"/>
  <c r="R163" i="11"/>
  <c r="W162" i="11"/>
  <c r="V162" i="11"/>
  <c r="T162" i="11"/>
  <c r="S162" i="11"/>
  <c r="R162" i="11"/>
  <c r="T161" i="11"/>
  <c r="S161" i="11"/>
  <c r="P161" i="11"/>
  <c r="U160" i="11"/>
  <c r="T160" i="11"/>
  <c r="R160" i="11"/>
  <c r="Q160" i="11"/>
  <c r="P160" i="11"/>
  <c r="R159" i="11"/>
  <c r="Q159" i="11"/>
  <c r="N159" i="11"/>
  <c r="S158" i="11"/>
  <c r="R158" i="11"/>
  <c r="P158" i="11"/>
  <c r="O158" i="11"/>
  <c r="N158" i="11"/>
  <c r="P157" i="11"/>
  <c r="O157" i="11"/>
  <c r="L157" i="11"/>
  <c r="Q156" i="11"/>
  <c r="P156" i="11"/>
  <c r="N156" i="11"/>
  <c r="M156" i="11"/>
  <c r="L156" i="11"/>
  <c r="N155" i="11"/>
  <c r="M155" i="11"/>
  <c r="J155" i="11"/>
  <c r="O154" i="11"/>
  <c r="N154" i="11"/>
  <c r="L154" i="11"/>
  <c r="K154" i="11"/>
  <c r="J154" i="11"/>
  <c r="L153" i="11"/>
  <c r="K153" i="11"/>
  <c r="H153" i="11"/>
  <c r="M152" i="11"/>
  <c r="L152" i="11"/>
  <c r="J152" i="11"/>
  <c r="I152" i="11"/>
  <c r="H152" i="11"/>
  <c r="J151" i="11"/>
  <c r="I151" i="11"/>
  <c r="F151" i="11"/>
  <c r="K150" i="11"/>
  <c r="J150" i="11"/>
  <c r="H150" i="11"/>
  <c r="G150" i="11"/>
  <c r="F150" i="11"/>
  <c r="H149" i="11"/>
  <c r="G149" i="11"/>
  <c r="D149" i="11"/>
  <c r="I148" i="11"/>
  <c r="H148" i="11"/>
  <c r="F148" i="11"/>
  <c r="E148" i="11"/>
  <c r="D148" i="11"/>
  <c r="BA198" i="11"/>
  <c r="BB198" i="11"/>
  <c r="AX198" i="11"/>
  <c r="E147" i="11"/>
  <c r="B147" i="11"/>
  <c r="B146" i="11"/>
  <c r="G146" i="11"/>
  <c r="C146" i="11"/>
  <c r="F146" i="11"/>
  <c r="D146" i="11"/>
  <c r="BC207" i="17"/>
  <c r="BA207" i="17"/>
  <c r="AY207" i="17"/>
  <c r="BB206" i="17"/>
  <c r="AZ206" i="17"/>
  <c r="AX206" i="17"/>
  <c r="BA205" i="17"/>
  <c r="AY205" i="17"/>
  <c r="AW205" i="17"/>
  <c r="AZ204" i="17"/>
  <c r="AX204" i="17"/>
  <c r="AV204" i="17"/>
  <c r="AY203" i="17"/>
  <c r="AW203" i="17"/>
  <c r="AU203" i="17"/>
  <c r="AX202" i="17"/>
  <c r="AV202" i="17"/>
  <c r="AT202" i="17"/>
  <c r="AW201" i="17"/>
  <c r="AU201" i="17"/>
  <c r="AS201" i="17"/>
  <c r="AV200" i="17"/>
  <c r="AT200" i="17"/>
  <c r="AR200" i="17"/>
  <c r="AU199" i="17"/>
  <c r="AS199" i="17"/>
  <c r="AQ199" i="17"/>
  <c r="AT198" i="17"/>
  <c r="AR198" i="17"/>
  <c r="AP198" i="17"/>
  <c r="AS197" i="17"/>
  <c r="AQ197" i="17"/>
  <c r="AO197" i="17"/>
  <c r="AR196" i="17"/>
  <c r="AP196" i="17"/>
  <c r="AN196" i="17"/>
  <c r="AQ195" i="17"/>
  <c r="AO195" i="17"/>
  <c r="AM195" i="17"/>
  <c r="AP194" i="17"/>
  <c r="AN194" i="17"/>
  <c r="AL194" i="17"/>
  <c r="AO193" i="17"/>
  <c r="AM193" i="17"/>
  <c r="AK193" i="17"/>
  <c r="AN192" i="17"/>
  <c r="AL192" i="17"/>
  <c r="AJ192" i="17"/>
  <c r="AM191" i="17"/>
  <c r="AK191" i="17"/>
  <c r="AI191" i="17"/>
  <c r="AL190" i="17"/>
  <c r="AJ190" i="17"/>
  <c r="AH190" i="17"/>
  <c r="AK189" i="17"/>
  <c r="AI189" i="17"/>
  <c r="AG189" i="17"/>
  <c r="AJ188" i="17"/>
  <c r="AH188" i="17"/>
  <c r="AF188" i="17"/>
  <c r="AI187" i="17"/>
  <c r="AG187" i="17"/>
  <c r="AE187" i="17"/>
  <c r="AH186" i="17"/>
  <c r="AF186" i="17"/>
  <c r="AD186" i="17"/>
  <c r="AG185" i="17"/>
  <c r="AE185" i="17"/>
  <c r="AC185" i="17"/>
  <c r="AF184" i="17"/>
  <c r="AD184" i="17"/>
  <c r="AB184" i="17"/>
  <c r="AE183" i="17"/>
  <c r="AC183" i="17"/>
  <c r="AA183" i="17"/>
  <c r="AD182" i="17"/>
  <c r="AB182" i="17"/>
  <c r="Z182" i="17"/>
  <c r="AC181" i="17"/>
  <c r="AA181" i="17"/>
  <c r="Y181" i="17"/>
  <c r="AB180" i="17"/>
  <c r="Z180" i="17"/>
  <c r="X180" i="17"/>
  <c r="AA179" i="17"/>
  <c r="Y179" i="17"/>
  <c r="W179" i="17"/>
  <c r="Z178" i="17"/>
  <c r="X178" i="17"/>
  <c r="V178" i="17"/>
  <c r="Y177" i="17"/>
  <c r="W177" i="17"/>
  <c r="U177" i="17"/>
  <c r="X176" i="17"/>
  <c r="V176" i="17"/>
  <c r="T176" i="17"/>
  <c r="W175" i="17"/>
  <c r="U175" i="17"/>
  <c r="S175" i="17"/>
  <c r="V174" i="17"/>
  <c r="T174" i="17"/>
  <c r="R174" i="17"/>
  <c r="U173" i="17"/>
  <c r="S173" i="17"/>
  <c r="Q173" i="17"/>
  <c r="T172" i="17"/>
  <c r="R172" i="17"/>
  <c r="P172" i="17"/>
  <c r="S171" i="17"/>
  <c r="Q171" i="17"/>
  <c r="O171" i="17"/>
  <c r="R170" i="17"/>
  <c r="P170" i="17"/>
  <c r="N170" i="17"/>
  <c r="Q169" i="17"/>
  <c r="O169" i="17"/>
  <c r="M169" i="17"/>
  <c r="P168" i="17"/>
  <c r="N168" i="17"/>
  <c r="L168" i="17"/>
  <c r="O167" i="17"/>
  <c r="M167" i="17"/>
  <c r="K167" i="17"/>
  <c r="N166" i="17"/>
  <c r="L166" i="17"/>
  <c r="J166" i="17"/>
  <c r="M165" i="17"/>
  <c r="K165" i="17"/>
  <c r="I165" i="17"/>
  <c r="L164" i="17"/>
  <c r="J164" i="17"/>
  <c r="H164" i="17"/>
  <c r="K163" i="17"/>
  <c r="I163" i="17"/>
  <c r="G163" i="17"/>
  <c r="J162" i="17"/>
  <c r="H162" i="17"/>
  <c r="F162" i="17"/>
  <c r="I161" i="17"/>
  <c r="G161" i="17"/>
  <c r="E161" i="17"/>
  <c r="H160" i="17"/>
  <c r="F160" i="17"/>
  <c r="D160" i="17"/>
  <c r="G159" i="17"/>
  <c r="E159" i="17"/>
  <c r="D158" i="17"/>
  <c r="B158" i="17"/>
  <c r="AX211" i="17"/>
  <c r="BB211" i="17"/>
  <c r="D148" i="17"/>
  <c r="G209" i="17" s="1"/>
  <c r="G153" i="17" l="1"/>
  <c r="C209" i="17"/>
  <c r="C159" i="17"/>
  <c r="AH130" i="17"/>
  <c r="AL130" i="17"/>
  <c r="F93" i="17"/>
  <c r="D93" i="17"/>
  <c r="B93" i="17"/>
  <c r="D83" i="17"/>
  <c r="C94" i="17" s="1"/>
  <c r="V64" i="17"/>
  <c r="R64" i="17"/>
  <c r="F44" i="17"/>
  <c r="D44" i="17"/>
  <c r="B44" i="17"/>
  <c r="D34" i="17"/>
  <c r="C45" i="17" s="1"/>
  <c r="E22" i="17"/>
  <c r="E21" i="17"/>
  <c r="E20" i="17"/>
  <c r="E19" i="17"/>
  <c r="E18" i="17"/>
  <c r="E17" i="17"/>
  <c r="C63" i="17" l="1"/>
  <c r="G88" i="17"/>
  <c r="G128" i="17"/>
  <c r="C128" i="17"/>
  <c r="G39" i="17"/>
  <c r="G45" i="17"/>
  <c r="E94" i="17"/>
  <c r="E45" i="17"/>
  <c r="G63" i="17"/>
  <c r="AO125" i="17"/>
  <c r="O57" i="17"/>
  <c r="AO102" i="17"/>
  <c r="AO118" i="17"/>
  <c r="AO94" i="17"/>
  <c r="AO110" i="17"/>
  <c r="AO126" i="17"/>
  <c r="AO105" i="17"/>
  <c r="AO121" i="17"/>
  <c r="AO97" i="17"/>
  <c r="AO113" i="17"/>
  <c r="G49" i="17"/>
  <c r="W61" i="17"/>
  <c r="S61" i="17"/>
  <c r="AI126" i="17"/>
  <c r="K53" i="17"/>
  <c r="AO98" i="17"/>
  <c r="AO106" i="17"/>
  <c r="AO114" i="17"/>
  <c r="AO122" i="17"/>
  <c r="P56" i="17"/>
  <c r="AO123" i="17"/>
  <c r="AO93" i="17"/>
  <c r="AO101" i="17"/>
  <c r="AO109" i="17"/>
  <c r="AO117" i="17"/>
  <c r="E96" i="17"/>
  <c r="I100" i="17"/>
  <c r="M104" i="17"/>
  <c r="Q108" i="17"/>
  <c r="U112" i="17"/>
  <c r="Y116" i="17"/>
  <c r="AC120" i="17"/>
  <c r="AG124" i="17"/>
  <c r="K49" i="17"/>
  <c r="O53" i="17"/>
  <c r="S57" i="17"/>
  <c r="G96" i="17"/>
  <c r="K100" i="17"/>
  <c r="O104" i="17"/>
  <c r="S108" i="17"/>
  <c r="W112" i="17"/>
  <c r="AA116" i="17"/>
  <c r="AE120" i="17"/>
  <c r="AI124" i="17"/>
  <c r="U61" i="17"/>
  <c r="S59" i="17"/>
  <c r="Q57" i="17"/>
  <c r="O55" i="17"/>
  <c r="M53" i="17"/>
  <c r="K51" i="17"/>
  <c r="I49" i="17"/>
  <c r="G47" i="17"/>
  <c r="E47" i="17"/>
  <c r="I51" i="17"/>
  <c r="M55" i="17"/>
  <c r="Q59" i="17"/>
  <c r="V60" i="17"/>
  <c r="AO96" i="17"/>
  <c r="G98" i="17"/>
  <c r="AO100" i="17"/>
  <c r="K102" i="17"/>
  <c r="AO104" i="17"/>
  <c r="O106" i="17"/>
  <c r="AO108" i="17"/>
  <c r="S110" i="17"/>
  <c r="AO112" i="17"/>
  <c r="W114" i="17"/>
  <c r="AO116" i="17"/>
  <c r="AA118" i="17"/>
  <c r="AO120" i="17"/>
  <c r="AE122" i="17"/>
  <c r="AO124" i="17"/>
  <c r="D46" i="17"/>
  <c r="I47" i="17"/>
  <c r="M51" i="17"/>
  <c r="Q55" i="17"/>
  <c r="U59" i="17"/>
  <c r="AM126" i="17"/>
  <c r="AK124" i="17"/>
  <c r="AI122" i="17"/>
  <c r="AG120" i="17"/>
  <c r="AE118" i="17"/>
  <c r="AC116" i="17"/>
  <c r="AA114" i="17"/>
  <c r="Y112" i="17"/>
  <c r="W110" i="17"/>
  <c r="U108" i="17"/>
  <c r="S106" i="17"/>
  <c r="Q104" i="17"/>
  <c r="O102" i="17"/>
  <c r="M100" i="17"/>
  <c r="K98" i="17"/>
  <c r="I96" i="17"/>
  <c r="G94" i="17"/>
  <c r="AO95" i="17"/>
  <c r="I98" i="17"/>
  <c r="AO99" i="17"/>
  <c r="M102" i="17"/>
  <c r="AO103" i="17"/>
  <c r="Q106" i="17"/>
  <c r="AO107" i="17"/>
  <c r="U110" i="17"/>
  <c r="AO111" i="17"/>
  <c r="Y114" i="17"/>
  <c r="AO115" i="17"/>
  <c r="AC118" i="17"/>
  <c r="AO119" i="17"/>
  <c r="AG122" i="17"/>
  <c r="AK126" i="17"/>
  <c r="L52" i="17" l="1"/>
  <c r="F48" i="17"/>
  <c r="T60" i="17"/>
  <c r="H50" i="17"/>
  <c r="J48" i="17"/>
  <c r="L50" i="17"/>
  <c r="N54" i="17"/>
  <c r="P58" i="17"/>
  <c r="R56" i="17"/>
  <c r="R60" i="17"/>
  <c r="P54" i="17"/>
  <c r="H46" i="17"/>
  <c r="J50" i="17"/>
  <c r="R58" i="17"/>
  <c r="J52" i="17"/>
  <c r="T58" i="17"/>
  <c r="F46" i="17"/>
  <c r="L54" i="17"/>
  <c r="N52" i="17"/>
  <c r="N56" i="17"/>
  <c r="H48" i="17"/>
  <c r="AL125" i="17"/>
  <c r="AJ123" i="17"/>
  <c r="AH121" i="17"/>
  <c r="AF119" i="17"/>
  <c r="AD117" i="17"/>
  <c r="AB115" i="17"/>
  <c r="Z113" i="17"/>
  <c r="X111" i="17"/>
  <c r="V109" i="17"/>
  <c r="T107" i="17"/>
  <c r="R105" i="17"/>
  <c r="P103" i="17"/>
  <c r="N101" i="17"/>
  <c r="L99" i="17"/>
  <c r="J97" i="17"/>
  <c r="H95" i="17"/>
  <c r="AH125" i="17"/>
  <c r="AD121" i="17"/>
  <c r="Z117" i="17"/>
  <c r="V113" i="17"/>
  <c r="R109" i="17"/>
  <c r="N105" i="17"/>
  <c r="J101" i="17"/>
  <c r="F97" i="17"/>
  <c r="AH123" i="17"/>
  <c r="AD119" i="17"/>
  <c r="Z115" i="17"/>
  <c r="V111" i="17"/>
  <c r="R107" i="17"/>
  <c r="N103" i="17"/>
  <c r="J99" i="17"/>
  <c r="F95" i="17"/>
  <c r="AF123" i="17"/>
  <c r="AB119" i="17"/>
  <c r="X115" i="17"/>
  <c r="T111" i="17"/>
  <c r="P107" i="17"/>
  <c r="L103" i="17"/>
  <c r="H99" i="17"/>
  <c r="D95" i="17"/>
  <c r="AJ125" i="17"/>
  <c r="AF121" i="17"/>
  <c r="AB117" i="17"/>
  <c r="X113" i="17"/>
  <c r="T109" i="17"/>
  <c r="P105" i="17"/>
  <c r="L101" i="17"/>
  <c r="H97" i="17"/>
  <c r="G83" i="17" l="1"/>
  <c r="G34" i="17"/>
  <c r="F158" i="17"/>
  <c r="G148" i="17" s="1"/>
  <c r="F147" i="11" l="1"/>
  <c r="H137" i="11" s="1"/>
  <c r="E43" i="11"/>
  <c r="D42" i="11"/>
  <c r="B42" i="11"/>
  <c r="AD162" i="16" l="1"/>
  <c r="AC162" i="16"/>
  <c r="AB162" i="16"/>
  <c r="AA162" i="16"/>
  <c r="Z162" i="16"/>
  <c r="AC161" i="16"/>
  <c r="AB161" i="16"/>
  <c r="AA161" i="16"/>
  <c r="Z161" i="16"/>
  <c r="Y161" i="16"/>
  <c r="AB160" i="16"/>
  <c r="AA160" i="16"/>
  <c r="Z160" i="16"/>
  <c r="Y160" i="16"/>
  <c r="X160" i="16"/>
  <c r="AA159" i="16"/>
  <c r="Z159" i="16"/>
  <c r="Y159" i="16"/>
  <c r="X159" i="16"/>
  <c r="W159" i="16"/>
  <c r="Z158" i="16"/>
  <c r="Y158" i="16"/>
  <c r="X158" i="16"/>
  <c r="W158" i="16"/>
  <c r="V158" i="16"/>
  <c r="Y157" i="16"/>
  <c r="X157" i="16"/>
  <c r="W157" i="16"/>
  <c r="V157" i="16"/>
  <c r="U157" i="16"/>
  <c r="X156" i="16"/>
  <c r="W156" i="16"/>
  <c r="V156" i="16"/>
  <c r="U156" i="16"/>
  <c r="T156" i="16"/>
  <c r="W155" i="16"/>
  <c r="V155" i="16"/>
  <c r="U155" i="16"/>
  <c r="T155" i="16"/>
  <c r="S155" i="16"/>
  <c r="D129" i="16"/>
  <c r="S153" i="16" s="1"/>
  <c r="H133" i="16"/>
  <c r="D77" i="16"/>
  <c r="S106" i="16" s="1"/>
  <c r="V102" i="16"/>
  <c r="Q101" i="16"/>
  <c r="T100" i="16"/>
  <c r="R98" i="16"/>
  <c r="Q98" i="16"/>
  <c r="P96" i="16"/>
  <c r="N96" i="16"/>
  <c r="M95" i="16"/>
  <c r="L95" i="16"/>
  <c r="K93" i="16"/>
  <c r="K91" i="16"/>
  <c r="C87" i="16"/>
  <c r="C86" i="16"/>
  <c r="H81" i="16"/>
  <c r="J53" i="16"/>
  <c r="K46" i="16"/>
  <c r="C42" i="16"/>
  <c r="H36" i="16"/>
  <c r="D32" i="16"/>
  <c r="N53" i="16" s="1"/>
  <c r="E21" i="16"/>
  <c r="E22" i="16"/>
  <c r="E20" i="16"/>
  <c r="E19" i="16"/>
  <c r="E18" i="16"/>
  <c r="E17" i="16"/>
  <c r="G43" i="16" l="1"/>
  <c r="K47" i="16"/>
  <c r="G141" i="16"/>
  <c r="G44" i="16"/>
  <c r="K48" i="16"/>
  <c r="G89" i="16"/>
  <c r="B104" i="16"/>
  <c r="N95" i="16"/>
  <c r="P97" i="16"/>
  <c r="R99" i="16"/>
  <c r="U101" i="16"/>
  <c r="O147" i="16"/>
  <c r="C41" i="16"/>
  <c r="G45" i="16"/>
  <c r="B51" i="16"/>
  <c r="G90" i="16"/>
  <c r="R106" i="16"/>
  <c r="M96" i="16"/>
  <c r="Q97" i="16"/>
  <c r="P100" i="16"/>
  <c r="R102" i="16"/>
  <c r="AD166" i="16"/>
  <c r="S154" i="16"/>
  <c r="C138" i="16"/>
  <c r="K144" i="16"/>
  <c r="O151" i="16"/>
  <c r="K143" i="16"/>
  <c r="O150" i="16"/>
  <c r="G140" i="16"/>
  <c r="K147" i="16"/>
  <c r="G42" i="16"/>
  <c r="G46" i="16"/>
  <c r="K49" i="16"/>
  <c r="G88" i="16"/>
  <c r="K92" i="16"/>
  <c r="J93" i="16"/>
  <c r="L96" i="16"/>
  <c r="M97" i="16"/>
  <c r="N98" i="16"/>
  <c r="P99" i="16"/>
  <c r="Q100" i="16"/>
  <c r="R101" i="16"/>
  <c r="T102" i="16"/>
  <c r="C139" i="16"/>
  <c r="G142" i="16"/>
  <c r="K145" i="16"/>
  <c r="O148" i="16"/>
  <c r="S151" i="16"/>
  <c r="B164" i="16"/>
  <c r="N97" i="16"/>
  <c r="P98" i="16"/>
  <c r="Q99" i="16"/>
  <c r="R100" i="16"/>
  <c r="T101" i="16"/>
  <c r="U102" i="16"/>
  <c r="G139" i="16"/>
  <c r="G143" i="16"/>
  <c r="K146" i="16"/>
  <c r="O149" i="16"/>
  <c r="S152" i="16"/>
  <c r="Z166" i="16"/>
  <c r="D139" i="16"/>
  <c r="H140" i="16"/>
  <c r="H142" i="16"/>
  <c r="H144" i="16"/>
  <c r="L145" i="16"/>
  <c r="L147" i="16"/>
  <c r="P148" i="16"/>
  <c r="P150" i="16"/>
  <c r="P152" i="16"/>
  <c r="T153" i="16"/>
  <c r="T154" i="16"/>
  <c r="AA166" i="16"/>
  <c r="E138" i="16"/>
  <c r="E139" i="16"/>
  <c r="E140" i="16"/>
  <c r="E141" i="16"/>
  <c r="I141" i="16"/>
  <c r="I142" i="16"/>
  <c r="I143" i="16"/>
  <c r="I144" i="16"/>
  <c r="I145" i="16"/>
  <c r="M145" i="16"/>
  <c r="M146" i="16"/>
  <c r="M147" i="16"/>
  <c r="M148" i="16"/>
  <c r="M149" i="16"/>
  <c r="Q149" i="16"/>
  <c r="Q150" i="16"/>
  <c r="Q151" i="16"/>
  <c r="Q152" i="16"/>
  <c r="Q153" i="16"/>
  <c r="U153" i="16"/>
  <c r="U154" i="16"/>
  <c r="E164" i="16"/>
  <c r="AC166" i="16"/>
  <c r="D138" i="16"/>
  <c r="D140" i="16"/>
  <c r="H141" i="16"/>
  <c r="H143" i="16"/>
  <c r="L144" i="16"/>
  <c r="L146" i="16"/>
  <c r="L148" i="16"/>
  <c r="P149" i="16"/>
  <c r="P151" i="16"/>
  <c r="T152" i="16"/>
  <c r="C164" i="16"/>
  <c r="B138" i="16"/>
  <c r="F138" i="16"/>
  <c r="F139" i="16"/>
  <c r="F140" i="16"/>
  <c r="F141" i="16"/>
  <c r="F142" i="16"/>
  <c r="J142" i="16"/>
  <c r="J143" i="16"/>
  <c r="J144" i="16"/>
  <c r="J145" i="16"/>
  <c r="J146" i="16"/>
  <c r="N146" i="16"/>
  <c r="N147" i="16"/>
  <c r="N148" i="16"/>
  <c r="N149" i="16"/>
  <c r="N150" i="16"/>
  <c r="R150" i="16"/>
  <c r="R151" i="16"/>
  <c r="R152" i="16"/>
  <c r="R153" i="16"/>
  <c r="R154" i="16"/>
  <c r="V154" i="16"/>
  <c r="F164" i="16"/>
  <c r="V106" i="16"/>
  <c r="G87" i="16"/>
  <c r="G91" i="16"/>
  <c r="K94" i="16"/>
  <c r="K95" i="16"/>
  <c r="O95" i="16"/>
  <c r="O96" i="16"/>
  <c r="O97" i="16"/>
  <c r="O98" i="16"/>
  <c r="O99" i="16"/>
  <c r="S99" i="16"/>
  <c r="S100" i="16"/>
  <c r="S101" i="16"/>
  <c r="S102" i="16"/>
  <c r="D86" i="16"/>
  <c r="D87" i="16"/>
  <c r="D88" i="16"/>
  <c r="H88" i="16"/>
  <c r="H89" i="16"/>
  <c r="H90" i="16"/>
  <c r="H91" i="16"/>
  <c r="H92" i="16"/>
  <c r="L92" i="16"/>
  <c r="L93" i="16"/>
  <c r="L94" i="16"/>
  <c r="C104" i="16"/>
  <c r="E86" i="16"/>
  <c r="E87" i="16"/>
  <c r="E88" i="16"/>
  <c r="E89" i="16"/>
  <c r="I89" i="16"/>
  <c r="I90" i="16"/>
  <c r="I91" i="16"/>
  <c r="I92" i="16"/>
  <c r="I93" i="16"/>
  <c r="M93" i="16"/>
  <c r="M94" i="16"/>
  <c r="E104" i="16"/>
  <c r="U106" i="16"/>
  <c r="B86" i="16"/>
  <c r="F86" i="16"/>
  <c r="F87" i="16"/>
  <c r="F88" i="16"/>
  <c r="F89" i="16"/>
  <c r="F90" i="16"/>
  <c r="J90" i="16"/>
  <c r="J91" i="16"/>
  <c r="J92" i="16"/>
  <c r="J94" i="16"/>
  <c r="N94" i="16"/>
  <c r="F104" i="16"/>
  <c r="D41" i="16"/>
  <c r="D42" i="16"/>
  <c r="D43" i="16"/>
  <c r="H43" i="16"/>
  <c r="H44" i="16"/>
  <c r="H45" i="16"/>
  <c r="H46" i="16"/>
  <c r="H47" i="16"/>
  <c r="L47" i="16"/>
  <c r="L48" i="16"/>
  <c r="L49" i="16"/>
  <c r="C51" i="16"/>
  <c r="K53" i="16"/>
  <c r="E41" i="16"/>
  <c r="E42" i="16"/>
  <c r="E43" i="16"/>
  <c r="E44" i="16"/>
  <c r="I44" i="16"/>
  <c r="I45" i="16"/>
  <c r="I46" i="16"/>
  <c r="I47" i="16"/>
  <c r="I48" i="16"/>
  <c r="M48" i="16"/>
  <c r="M49" i="16"/>
  <c r="E51" i="16"/>
  <c r="M53" i="16"/>
  <c r="B41" i="16"/>
  <c r="F41" i="16"/>
  <c r="F42" i="16"/>
  <c r="F43" i="16"/>
  <c r="F44" i="16"/>
  <c r="F45" i="16"/>
  <c r="J45" i="16"/>
  <c r="J46" i="16"/>
  <c r="J47" i="16"/>
  <c r="J48" i="16"/>
  <c r="J49" i="16"/>
  <c r="N49" i="16"/>
  <c r="F51" i="16"/>
  <c r="G76" i="16" l="1"/>
  <c r="G31" i="16"/>
  <c r="G128" i="16"/>
  <c r="G141" i="11"/>
  <c r="D138" i="11"/>
  <c r="D80" i="11"/>
  <c r="D34" i="11"/>
  <c r="G37" i="11" s="1"/>
  <c r="E22" i="11"/>
  <c r="E23" i="11"/>
  <c r="E19" i="11"/>
  <c r="E20" i="11"/>
  <c r="E21" i="11"/>
  <c r="E18" i="11"/>
  <c r="G83" i="11" l="1"/>
  <c r="AK124" i="11"/>
  <c r="V62" i="11"/>
  <c r="AL124" i="11" l="1"/>
  <c r="AH124" i="11"/>
  <c r="B88" i="11"/>
  <c r="C42" i="11"/>
  <c r="R62" i="11"/>
  <c r="U62" i="11"/>
  <c r="AO114" i="11"/>
  <c r="BE188" i="11"/>
  <c r="BE182" i="11"/>
  <c r="BE190" i="11"/>
  <c r="BE184" i="11"/>
  <c r="AO106" i="11"/>
  <c r="BE186" i="11"/>
  <c r="BE194" i="11"/>
  <c r="BE192" i="11"/>
  <c r="BE180" i="11"/>
  <c r="BE168" i="11"/>
  <c r="BE148" i="11"/>
  <c r="BE154" i="11"/>
  <c r="BE160" i="11"/>
  <c r="BE178" i="11"/>
  <c r="BE174" i="11"/>
  <c r="BE146" i="11"/>
  <c r="BE152" i="11"/>
  <c r="BE172" i="11"/>
  <c r="BE164" i="11"/>
  <c r="BE170" i="11"/>
  <c r="BE176" i="11"/>
  <c r="BE156" i="11"/>
  <c r="BE162" i="11"/>
  <c r="BE150" i="11"/>
  <c r="BE158" i="11"/>
  <c r="BE166" i="11"/>
  <c r="AO118" i="11"/>
  <c r="AO100" i="11"/>
  <c r="AO110" i="11"/>
  <c r="AO112" i="11"/>
  <c r="AO120" i="11"/>
  <c r="AO108" i="11"/>
  <c r="AO116" i="11"/>
  <c r="Y54" i="11"/>
  <c r="AO88" i="11"/>
  <c r="Y58" i="11"/>
  <c r="AO102" i="11"/>
  <c r="AO94" i="11"/>
  <c r="AO98" i="11"/>
  <c r="AO90" i="11"/>
  <c r="AO104" i="11"/>
  <c r="AO96" i="11"/>
  <c r="AO92" i="11"/>
  <c r="Y44" i="11"/>
  <c r="Y52" i="11"/>
  <c r="Y48" i="11"/>
  <c r="Y56" i="11"/>
  <c r="Y42" i="11"/>
  <c r="Y50" i="11"/>
  <c r="Y46" i="11"/>
  <c r="AH121" i="11" l="1"/>
  <c r="AI120" i="11"/>
  <c r="AF119" i="11"/>
  <c r="AG118" i="11"/>
  <c r="AD117" i="11"/>
  <c r="AE116" i="11"/>
  <c r="AB115" i="11"/>
  <c r="AC114" i="11"/>
  <c r="Z113" i="11"/>
  <c r="AA112" i="11"/>
  <c r="X111" i="11"/>
  <c r="Y110" i="11"/>
  <c r="V109" i="11"/>
  <c r="W108" i="11"/>
  <c r="T107" i="11"/>
  <c r="U106" i="11"/>
  <c r="AM120" i="11"/>
  <c r="AK118" i="11"/>
  <c r="AI116" i="11"/>
  <c r="AG114" i="11"/>
  <c r="AE112" i="11"/>
  <c r="AC110" i="11"/>
  <c r="AA108" i="11"/>
  <c r="Y106" i="11"/>
  <c r="AK121" i="11"/>
  <c r="AI119" i="11"/>
  <c r="AG117" i="11"/>
  <c r="AE115" i="11"/>
  <c r="AC113" i="11"/>
  <c r="AA111" i="11"/>
  <c r="Y109" i="11"/>
  <c r="W107" i="11"/>
  <c r="AL121" i="11"/>
  <c r="AJ119" i="11"/>
  <c r="AH117" i="11"/>
  <c r="AF115" i="11"/>
  <c r="AD113" i="11"/>
  <c r="AB111" i="11"/>
  <c r="Z109" i="11"/>
  <c r="X107" i="11"/>
  <c r="U105" i="11"/>
  <c r="T103" i="11"/>
  <c r="U102" i="11"/>
  <c r="O100" i="11"/>
  <c r="L99" i="11"/>
  <c r="M97" i="11"/>
  <c r="L95" i="11"/>
  <c r="M94" i="11"/>
  <c r="G92" i="11"/>
  <c r="D91" i="11"/>
  <c r="E89" i="11"/>
  <c r="P102" i="11"/>
  <c r="R105" i="11"/>
  <c r="S103" i="11"/>
  <c r="R101" i="11"/>
  <c r="S100" i="11"/>
  <c r="M98" i="11"/>
  <c r="J97" i="11"/>
  <c r="K95" i="11"/>
  <c r="J93" i="11"/>
  <c r="K92" i="11"/>
  <c r="E90" i="11"/>
  <c r="B89" i="11"/>
  <c r="S104" i="11"/>
  <c r="P103" i="11"/>
  <c r="Q101" i="11"/>
  <c r="P99" i="11"/>
  <c r="Q98" i="11"/>
  <c r="K96" i="11"/>
  <c r="H95" i="11"/>
  <c r="O96" i="11"/>
  <c r="I94" i="11"/>
  <c r="G88" i="11"/>
  <c r="O99" i="11"/>
  <c r="I93" i="11"/>
  <c r="H91" i="11"/>
  <c r="C88" i="11"/>
  <c r="V105" i="11"/>
  <c r="Q102" i="11"/>
  <c r="F93" i="11"/>
  <c r="G91" i="11"/>
  <c r="F89" i="11"/>
  <c r="W104" i="11"/>
  <c r="N101" i="11"/>
  <c r="N97" i="11"/>
  <c r="I90" i="11"/>
  <c r="U59" i="11"/>
  <c r="S57" i="11"/>
  <c r="Q55" i="11"/>
  <c r="O53" i="11"/>
  <c r="M51" i="11"/>
  <c r="K49" i="11"/>
  <c r="I47" i="11"/>
  <c r="G45" i="11"/>
  <c r="F43" i="11"/>
  <c r="G42" i="11"/>
  <c r="W58" i="11"/>
  <c r="U56" i="11"/>
  <c r="S54" i="11"/>
  <c r="Q52" i="11"/>
  <c r="O50" i="11"/>
  <c r="M48" i="11"/>
  <c r="K46" i="11"/>
  <c r="I44" i="11"/>
  <c r="V59" i="11"/>
  <c r="T57" i="11"/>
  <c r="R55" i="11"/>
  <c r="P53" i="11"/>
  <c r="N51" i="11"/>
  <c r="T58" i="11"/>
  <c r="R59" i="11"/>
  <c r="S58" i="11"/>
  <c r="P57" i="11"/>
  <c r="Q56" i="11"/>
  <c r="N55" i="11"/>
  <c r="O54" i="11"/>
  <c r="L53" i="11"/>
  <c r="M52" i="11"/>
  <c r="J51" i="11"/>
  <c r="K50" i="11"/>
  <c r="H49" i="11"/>
  <c r="I48" i="11"/>
  <c r="F47" i="11"/>
  <c r="G46" i="11"/>
  <c r="D45" i="11"/>
  <c r="E44" i="11"/>
  <c r="B43" i="11"/>
  <c r="L49" i="11"/>
  <c r="J47" i="11"/>
  <c r="H45" i="11"/>
  <c r="J46" i="11" l="1"/>
  <c r="F46" i="11"/>
  <c r="X106" i="11"/>
  <c r="AB110" i="11"/>
  <c r="AF114" i="11"/>
  <c r="AJ118" i="11"/>
  <c r="V106" i="11"/>
  <c r="Z110" i="11"/>
  <c r="AD114" i="11"/>
  <c r="AH118" i="11"/>
  <c r="T106" i="11"/>
  <c r="X110" i="11"/>
  <c r="AB114" i="11"/>
  <c r="AF118" i="11"/>
  <c r="Z108" i="11"/>
  <c r="AD112" i="11"/>
  <c r="AH116" i="11"/>
  <c r="AL120" i="11"/>
  <c r="X108" i="11"/>
  <c r="AB112" i="11"/>
  <c r="AF116" i="11"/>
  <c r="AJ120" i="11"/>
  <c r="V108" i="11"/>
  <c r="Z112" i="11"/>
  <c r="AD116" i="11"/>
  <c r="AH120" i="11"/>
  <c r="J48" i="11"/>
  <c r="R100" i="11"/>
  <c r="F44" i="11"/>
  <c r="H90" i="11"/>
  <c r="L98" i="11"/>
  <c r="F88" i="11"/>
  <c r="R54" i="11"/>
  <c r="T56" i="11"/>
  <c r="N54" i="11"/>
  <c r="R56" i="11"/>
  <c r="J92" i="11"/>
  <c r="J96" i="11"/>
  <c r="H92" i="11"/>
  <c r="R104" i="11"/>
  <c r="R102" i="11"/>
  <c r="L94" i="11"/>
  <c r="N100" i="11"/>
  <c r="N50" i="11"/>
  <c r="R58" i="11"/>
  <c r="P100" i="11"/>
  <c r="T102" i="11"/>
  <c r="F42" i="11"/>
  <c r="H44" i="11"/>
  <c r="P52" i="11"/>
  <c r="J50" i="11"/>
  <c r="N52" i="11"/>
  <c r="J94" i="11"/>
  <c r="P98" i="11"/>
  <c r="D90" i="11"/>
  <c r="F92" i="11"/>
  <c r="N98" i="11"/>
  <c r="F90" i="11"/>
  <c r="V104" i="11"/>
  <c r="N96" i="11"/>
  <c r="D88" i="11"/>
  <c r="L96" i="11"/>
  <c r="T104" i="11"/>
  <c r="H94" i="11"/>
  <c r="L48" i="11"/>
  <c r="V58" i="11"/>
  <c r="D44" i="11"/>
  <c r="H48" i="11"/>
  <c r="L52" i="11"/>
  <c r="P56" i="11"/>
  <c r="H46" i="11"/>
  <c r="L50" i="11"/>
  <c r="P54" i="11"/>
  <c r="H79" i="11" l="1"/>
  <c r="H34" i="11"/>
</calcChain>
</file>

<file path=xl/sharedStrings.xml><?xml version="1.0" encoding="utf-8"?>
<sst xmlns="http://schemas.openxmlformats.org/spreadsheetml/2006/main" count="648" uniqueCount="194">
  <si>
    <t>W0</t>
  </si>
  <si>
    <t>W1</t>
  </si>
  <si>
    <t>W2</t>
  </si>
  <si>
    <t>W3</t>
  </si>
  <si>
    <t>W4</t>
  </si>
  <si>
    <t>W5</t>
  </si>
  <si>
    <t>W6</t>
  </si>
  <si>
    <t>W7</t>
  </si>
  <si>
    <t>The governing equations</t>
  </si>
  <si>
    <t>Gov Eq 1 (1)</t>
  </si>
  <si>
    <t>Gov Eq 2 (1)</t>
  </si>
  <si>
    <t>Gov Eq 1 (2)</t>
  </si>
  <si>
    <t>Gov Eq 2 (2)</t>
  </si>
  <si>
    <t>Gov Eq 1 (3)</t>
  </si>
  <si>
    <t>Gov Eq 2 (3)</t>
  </si>
  <si>
    <t>Gov Eq 1 (4)</t>
  </si>
  <si>
    <t>Gov Eq 2 (4)</t>
  </si>
  <si>
    <t>Gov Eq 1 (5)</t>
  </si>
  <si>
    <t>Gov Eq 2 (5)</t>
  </si>
  <si>
    <t>BoCo 1 (1)</t>
  </si>
  <si>
    <t>BoCo 2 (1)</t>
  </si>
  <si>
    <t>Gov Eq 1 (6)</t>
  </si>
  <si>
    <t>Gov Eq 2 (6)</t>
  </si>
  <si>
    <t>Gov Eq 1 (7)</t>
  </si>
  <si>
    <t>Gov Eq 2 (7)</t>
  </si>
  <si>
    <t>Gov Eq 1 (8)</t>
  </si>
  <si>
    <t>Gov Eq 2 (8)</t>
  </si>
  <si>
    <t>Gov Eq 1 (9)</t>
  </si>
  <si>
    <t>Gov Eq 2 (9)</t>
  </si>
  <si>
    <t>BoCo 1 (9)</t>
  </si>
  <si>
    <t>BoCo 2 (9)</t>
  </si>
  <si>
    <t>W8</t>
  </si>
  <si>
    <t>W9</t>
  </si>
  <si>
    <t>W10</t>
  </si>
  <si>
    <t>Gov Eq 1 (10)</t>
  </si>
  <si>
    <t>Gov Eq 2 (10)</t>
  </si>
  <si>
    <t>Gov Eq 1 (11)</t>
  </si>
  <si>
    <t>Gov Eq 2 (11)</t>
  </si>
  <si>
    <t>Gov Eq 1 (12)</t>
  </si>
  <si>
    <t>Gov Eq 2 (12)</t>
  </si>
  <si>
    <t>Gov Eq 1 (13)</t>
  </si>
  <si>
    <t>Gov Eq 2 (13)</t>
  </si>
  <si>
    <t>W11</t>
  </si>
  <si>
    <t>W12</t>
  </si>
  <si>
    <t>W13</t>
  </si>
  <si>
    <t>W14</t>
  </si>
  <si>
    <t>Gov Eq 1 (14)</t>
  </si>
  <si>
    <t>Gov Eq 2 (14)</t>
  </si>
  <si>
    <t>Gov Eq 1 (15)</t>
  </si>
  <si>
    <t>Gov Eq 2 (15)</t>
  </si>
  <si>
    <t>Gov Eq 1 (16)</t>
  </si>
  <si>
    <t>Gov Eq 2 (16)</t>
  </si>
  <si>
    <t>Gov Eq 1 (17)</t>
  </si>
  <si>
    <t>Gov Eq 2 (17)</t>
  </si>
  <si>
    <t>BoCo 1 (17)</t>
  </si>
  <si>
    <t>BoCo 2 (17)</t>
  </si>
  <si>
    <t>W15</t>
  </si>
  <si>
    <t>W16</t>
  </si>
  <si>
    <t>W17</t>
  </si>
  <si>
    <t>W18</t>
  </si>
  <si>
    <t>Gov Eq (1)</t>
  </si>
  <si>
    <t>Gov Eq (2)</t>
  </si>
  <si>
    <t>Gov Eq (3)</t>
  </si>
  <si>
    <t>Gov Eq (4)</t>
  </si>
  <si>
    <t>Gov Eq (5)</t>
  </si>
  <si>
    <t>W-1</t>
  </si>
  <si>
    <t>Gov Eq 1 (18)</t>
  </si>
  <si>
    <t>Gov Eq 2 (18)</t>
  </si>
  <si>
    <t>Gov Eq 1 (19)</t>
  </si>
  <si>
    <t>Gov Eq 2 (19)</t>
  </si>
  <si>
    <t>Gov Eq 1 (20)</t>
  </si>
  <si>
    <t>Gov Eq 2 (20)</t>
  </si>
  <si>
    <t>Gov Eq 1 (21)</t>
  </si>
  <si>
    <t>Gov Eq 2 (21)</t>
  </si>
  <si>
    <t>Gov Eq 1 (22)</t>
  </si>
  <si>
    <t>Gov Eq 2 (22)</t>
  </si>
  <si>
    <t>Gov Eq 1 (23)</t>
  </si>
  <si>
    <t>Gov Eq 2 (23)</t>
  </si>
  <si>
    <t>Gov Eq 1 (24)</t>
  </si>
  <si>
    <t>Gov Eq 2 (24)</t>
  </si>
  <si>
    <t>Gov Eq 1 (25)</t>
  </si>
  <si>
    <t>Gov Eq 2 (25)</t>
  </si>
  <si>
    <t>BoCo 1 (25)</t>
  </si>
  <si>
    <t>BoCo 2 (25)</t>
  </si>
  <si>
    <t>W19</t>
  </si>
  <si>
    <t>W20</t>
  </si>
  <si>
    <t>W21</t>
  </si>
  <si>
    <t>W22</t>
  </si>
  <si>
    <t>W23</t>
  </si>
  <si>
    <t>W24</t>
  </si>
  <si>
    <t>W25</t>
  </si>
  <si>
    <t>W26</t>
  </si>
  <si>
    <t>The governing equation</t>
  </si>
  <si>
    <t>Gov Eq (6)</t>
  </si>
  <si>
    <t>Gov Eq (7)</t>
  </si>
  <si>
    <t>Gov Eq (8)</t>
  </si>
  <si>
    <t>Gov Eq (9)</t>
  </si>
  <si>
    <t>Gov Eq (10)</t>
  </si>
  <si>
    <t>Gov Eq (11)</t>
  </si>
  <si>
    <t>Gov Eq (12)</t>
  </si>
  <si>
    <t>Gov Eq (13)</t>
  </si>
  <si>
    <t>Gov Eq (14)</t>
  </si>
  <si>
    <t>Gov Eq (15)</t>
  </si>
  <si>
    <t>Gov Eq (16)</t>
  </si>
  <si>
    <t>Gov Eq (17)</t>
  </si>
  <si>
    <t>Gov Eq (18)</t>
  </si>
  <si>
    <t>Gov Eq (19)</t>
  </si>
  <si>
    <t>Gov Eq (20)</t>
  </si>
  <si>
    <t>Gov Eq (21)</t>
  </si>
  <si>
    <t>Gov Eq (22)</t>
  </si>
  <si>
    <t>Gov Eq (23)</t>
  </si>
  <si>
    <t>Gov Eq (24)</t>
  </si>
  <si>
    <t>Gov Eq (25)</t>
  </si>
  <si>
    <t>W27</t>
  </si>
  <si>
    <t xml:space="preserve">Hu et al. [  ] </t>
  </si>
  <si>
    <t>Determinant =</t>
  </si>
  <si>
    <t>Coefficient of axial force  kN =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</si>
  <si>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</rPr>
      <t>0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</si>
  <si>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</rPr>
      <t>1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</si>
  <si>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</rPr>
      <t>2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</si>
  <si>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</rPr>
      <t>3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</si>
  <si>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</rPr>
      <t>4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</si>
  <si>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</rPr>
      <t>5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</si>
  <si>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</rPr>
      <t>6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</si>
  <si>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F7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</si>
  <si>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F8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</si>
  <si>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F9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</si>
  <si>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F10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</si>
  <si>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11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</si>
  <si>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12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</si>
  <si>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13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</si>
  <si>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14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</si>
  <si>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15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</si>
  <si>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16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</si>
  <si>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17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</si>
  <si>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18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</si>
  <si>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19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</si>
  <si>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20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</si>
  <si>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21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</si>
  <si>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22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</si>
  <si>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23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</si>
  <si>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24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</si>
  <si>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25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</si>
  <si>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Times New Roman"/>
        <family val="1"/>
      </rPr>
      <t>26</t>
    </r>
  </si>
  <si>
    <t>h²M0</t>
  </si>
  <si>
    <t>h²M1</t>
  </si>
  <si>
    <t>h²M2</t>
  </si>
  <si>
    <t>h²M3</t>
  </si>
  <si>
    <t>h²M4</t>
  </si>
  <si>
    <t>h²M5</t>
  </si>
  <si>
    <t>h²M6</t>
  </si>
  <si>
    <t>h²M7</t>
  </si>
  <si>
    <t>h²M8</t>
  </si>
  <si>
    <t>h²M9</t>
  </si>
  <si>
    <t>h²M10</t>
  </si>
  <si>
    <t>Bo Co 1 (1)</t>
  </si>
  <si>
    <t>Bo Co 2 (1)</t>
  </si>
  <si>
    <t>Bo Co 1 (9)</t>
  </si>
  <si>
    <t>Bo Co 2 (9)</t>
  </si>
  <si>
    <t>h²M11</t>
  </si>
  <si>
    <t>h²M12</t>
  </si>
  <si>
    <t>h²M13</t>
  </si>
  <si>
    <t>h²M14</t>
  </si>
  <si>
    <t>h²M15</t>
  </si>
  <si>
    <t>h²M16</t>
  </si>
  <si>
    <t>h²M17</t>
  </si>
  <si>
    <t>h²M18</t>
  </si>
  <si>
    <t>Bo Co 1 (17)</t>
  </si>
  <si>
    <t>Bo Co 2 (17)</t>
  </si>
  <si>
    <t>h²M19</t>
  </si>
  <si>
    <t>h²M20</t>
  </si>
  <si>
    <t>h²M21</t>
  </si>
  <si>
    <t>h²M22</t>
  </si>
  <si>
    <t>h²M23</t>
  </si>
  <si>
    <t>h²M24</t>
  </si>
  <si>
    <t>h²M25</t>
  </si>
  <si>
    <t>h²M26</t>
  </si>
  <si>
    <t>Bo Co 1 (25)</t>
  </si>
  <si>
    <t>Bo Co 2 (25)</t>
  </si>
  <si>
    <r>
      <rPr>
        <sz val="11"/>
        <rFont val="Symbol"/>
        <family val="1"/>
        <charset val="2"/>
      </rPr>
      <t>a</t>
    </r>
    <r>
      <rPr>
        <sz val="11"/>
        <rFont val="Calibri"/>
        <family val="2"/>
        <scheme val="minor"/>
      </rPr>
      <t xml:space="preserve"> = EI/</t>
    </r>
    <r>
      <rPr>
        <sz val="11"/>
        <rFont val="Symbol"/>
        <family val="1"/>
        <charset val="2"/>
      </rPr>
      <t>k</t>
    </r>
    <r>
      <rPr>
        <sz val="11"/>
        <rFont val="Calibri"/>
        <family val="2"/>
        <scheme val="minor"/>
      </rPr>
      <t>GAl²=</t>
    </r>
  </si>
  <si>
    <r>
      <rPr>
        <sz val="14"/>
        <rFont val="Symbol"/>
        <family val="1"/>
        <charset val="2"/>
      </rPr>
      <t>b</t>
    </r>
    <r>
      <rPr>
        <sz val="9"/>
        <rFont val="Times New Roman"/>
        <family val="1"/>
      </rPr>
      <t>lk</t>
    </r>
    <r>
      <rPr>
        <sz val="11"/>
        <rFont val="Times New Roman"/>
        <family val="1"/>
      </rPr>
      <t xml:space="preserve"> =</t>
    </r>
  </si>
  <si>
    <t>Nine-point grid</t>
  </si>
  <si>
    <t>Seventeen-point grid</t>
  </si>
  <si>
    <t>Twenty five-point grid</t>
  </si>
  <si>
    <t xml:space="preserve">W FDM approximation </t>
  </si>
  <si>
    <t xml:space="preserve">    Nine-point grid</t>
  </si>
  <si>
    <t xml:space="preserve">  Seventeen-point grid</t>
  </si>
  <si>
    <t xml:space="preserve">  Twenty five-point grid</t>
  </si>
  <si>
    <t xml:space="preserve">        Nine-point grid</t>
  </si>
  <si>
    <t xml:space="preserve">    Seventeen-point grid</t>
  </si>
  <si>
    <t xml:space="preserve">   Twenty five-point grid</t>
  </si>
  <si>
    <r>
      <t>Buckling load of a fixed</t>
    </r>
    <r>
      <rPr>
        <b/>
        <sz val="14"/>
        <rFont val="Symbol"/>
        <family val="1"/>
        <charset val="2"/>
      </rPr>
      <t>-</t>
    </r>
    <r>
      <rPr>
        <b/>
        <sz val="14"/>
        <rFont val="Times New Roman"/>
        <family val="1"/>
      </rPr>
      <t>free beam</t>
    </r>
  </si>
  <si>
    <r>
      <t>M</t>
    </r>
    <r>
      <rPr>
        <b/>
        <sz val="14"/>
        <rFont val="Symbol"/>
        <family val="1"/>
        <charset val="2"/>
      </rPr>
      <t>-</t>
    </r>
    <r>
      <rPr>
        <b/>
        <sz val="14"/>
        <rFont val="Times New Roman"/>
        <family val="1"/>
      </rPr>
      <t xml:space="preserve">W FDM approximation </t>
    </r>
  </si>
  <si>
    <r>
      <t>W</t>
    </r>
    <r>
      <rPr>
        <b/>
        <sz val="14"/>
        <rFont val="Symbol"/>
        <family val="1"/>
        <charset val="2"/>
      </rPr>
      <t>-F</t>
    </r>
    <r>
      <rPr>
        <b/>
        <sz val="14"/>
        <rFont val="Times New Roman"/>
        <family val="1"/>
      </rPr>
      <t xml:space="preserve"> FDM approximation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</si>
</sst>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4" x14ac:knownFonts="1"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Times New Roman"/>
      <family val="1"/>
    </font>
    <font>
      <b/>
      <sz val="14"/>
      <name val="Symbol"/>
      <family val="1"/>
      <charset val="2"/>
    </font>
    <font>
      <b/>
      <sz val="9"/>
      <name val="Calibri"/>
      <family val="2"/>
      <scheme val="minor"/>
    </font>
    <font>
      <b/>
      <sz val="11"/>
      <name val="Symbol"/>
      <family val="1"/>
      <charset val="2"/>
    </font>
    <font>
      <b/>
      <sz val="11"/>
      <name val="Calibri"/>
      <family val="2"/>
    </font>
    <font>
      <sz val="11"/>
      <name val="Symbol"/>
      <family val="1"/>
      <charset val="2"/>
    </font>
    <font>
      <sz val="14"/>
      <name val="Symbol"/>
      <family val="1"/>
      <charset val="2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" fontId="1" fillId="0" borderId="0" xfId="0" applyNumberFormat="1" applyFont="1" applyAlignment="1" applyProtection="1">
      <alignment horizontal="left" vertical="top"/>
      <protection locked="0"/>
    </xf>
    <xf numFmtId="4" fontId="2" fillId="0" borderId="0" xfId="0" applyNumberFormat="1" applyFont="1" applyAlignment="1" applyProtection="1">
      <alignment horizontal="left" vertical="top"/>
      <protection locked="0"/>
    </xf>
    <xf numFmtId="0" fontId="4" fillId="0" borderId="0" xfId="0" applyFont="1"/>
    <xf numFmtId="0" fontId="5" fillId="0" borderId="0" xfId="0" applyFont="1" applyAlignment="1">
      <alignment horizontal="center"/>
    </xf>
    <xf numFmtId="4" fontId="6" fillId="0" borderId="0" xfId="0" applyNumberFormat="1" applyFont="1" applyAlignment="1" applyProtection="1">
      <alignment horizontal="left" vertical="top"/>
      <protection locked="0"/>
    </xf>
    <xf numFmtId="4" fontId="3" fillId="0" borderId="0" xfId="0" applyNumberFormat="1" applyFont="1" applyAlignment="1" applyProtection="1">
      <alignment horizontal="center" vertical="top"/>
      <protection locked="0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164" fontId="4" fillId="0" borderId="0" xfId="0" applyNumberFormat="1" applyFont="1"/>
    <xf numFmtId="0" fontId="2" fillId="0" borderId="0" xfId="0" applyFont="1"/>
    <xf numFmtId="164" fontId="4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2" fontId="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vertical="top" indent="6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15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9.emf"/><Relationship Id="rId5" Type="http://schemas.openxmlformats.org/officeDocument/2006/relationships/image" Target="../media/image11.emf"/><Relationship Id="rId4" Type="http://schemas.openxmlformats.org/officeDocument/2006/relationships/image" Target="../media/image10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7" Type="http://schemas.openxmlformats.org/officeDocument/2006/relationships/image" Target="../media/image14.emf"/><Relationship Id="rId2" Type="http://schemas.openxmlformats.org/officeDocument/2006/relationships/image" Target="../media/image6.emf"/><Relationship Id="rId1" Type="http://schemas.openxmlformats.org/officeDocument/2006/relationships/image" Target="../media/image12.emf"/><Relationship Id="rId6" Type="http://schemas.openxmlformats.org/officeDocument/2006/relationships/image" Target="../media/image13.emf"/><Relationship Id="rId5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35</xdr:row>
          <xdr:rowOff>9525</xdr:rowOff>
        </xdr:from>
        <xdr:to>
          <xdr:col>2</xdr:col>
          <xdr:colOff>800100</xdr:colOff>
          <xdr:row>38</xdr:row>
          <xdr:rowOff>76200</xdr:rowOff>
        </xdr:to>
        <xdr:sp macro="" textlink="">
          <xdr:nvSpPr>
            <xdr:cNvPr id="21943" name="Object 439" hidden="1">
              <a:extLst>
                <a:ext uri="{63B3BB69-23CF-44E3-9099-C40C66FF867C}">
                  <a14:compatExt spid="_x0000_s219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504825</xdr:colOff>
          <xdr:row>129</xdr:row>
          <xdr:rowOff>85725</xdr:rowOff>
        </xdr:from>
        <xdr:to>
          <xdr:col>16</xdr:col>
          <xdr:colOff>447675</xdr:colOff>
          <xdr:row>140</xdr:row>
          <xdr:rowOff>152400</xdr:rowOff>
        </xdr:to>
        <xdr:sp macro="" textlink="">
          <xdr:nvSpPr>
            <xdr:cNvPr id="21948" name="Object 444" hidden="1">
              <a:extLst>
                <a:ext uri="{63B3BB69-23CF-44E3-9099-C40C66FF867C}">
                  <a14:compatExt spid="_x0000_s219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638175</xdr:colOff>
          <xdr:row>26</xdr:row>
          <xdr:rowOff>161925</xdr:rowOff>
        </xdr:from>
        <xdr:to>
          <xdr:col>17</xdr:col>
          <xdr:colOff>714375</xdr:colOff>
          <xdr:row>38</xdr:row>
          <xdr:rowOff>38100</xdr:rowOff>
        </xdr:to>
        <xdr:sp macro="" textlink="">
          <xdr:nvSpPr>
            <xdr:cNvPr id="21951" name="Object 447" hidden="1">
              <a:extLst>
                <a:ext uri="{63B3BB69-23CF-44E3-9099-C40C66FF867C}">
                  <a14:compatExt spid="_x0000_s219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409575</xdr:colOff>
          <xdr:row>15</xdr:row>
          <xdr:rowOff>123825</xdr:rowOff>
        </xdr:from>
        <xdr:to>
          <xdr:col>11</xdr:col>
          <xdr:colOff>514350</xdr:colOff>
          <xdr:row>18</xdr:row>
          <xdr:rowOff>133350</xdr:rowOff>
        </xdr:to>
        <xdr:sp macro="" textlink="">
          <xdr:nvSpPr>
            <xdr:cNvPr id="21952" name="Object 448" hidden="1">
              <a:extLst>
                <a:ext uri="{63B3BB69-23CF-44E3-9099-C40C66FF867C}">
                  <a14:compatExt spid="_x0000_s219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28575</xdr:colOff>
          <xdr:row>15</xdr:row>
          <xdr:rowOff>95250</xdr:rowOff>
        </xdr:from>
        <xdr:to>
          <xdr:col>5</xdr:col>
          <xdr:colOff>285750</xdr:colOff>
          <xdr:row>17</xdr:row>
          <xdr:rowOff>28575</xdr:rowOff>
        </xdr:to>
        <xdr:sp macro="" textlink="">
          <xdr:nvSpPr>
            <xdr:cNvPr id="21953" name="Object 449" hidden="1">
              <a:extLst>
                <a:ext uri="{63B3BB69-23CF-44E3-9099-C40C66FF867C}">
                  <a14:compatExt spid="_x0000_s219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609600</xdr:colOff>
      <xdr:row>3</xdr:row>
      <xdr:rowOff>66674</xdr:rowOff>
    </xdr:from>
    <xdr:to>
      <xdr:col>7</xdr:col>
      <xdr:colOff>276225</xdr:colOff>
      <xdr:row>9</xdr:row>
      <xdr:rowOff>171449</xdr:rowOff>
    </xdr:to>
    <xdr:pic>
      <xdr:nvPicPr>
        <xdr:cNvPr id="16" name="Image 15"/>
        <xdr:cNvPicPr/>
      </xdr:nvPicPr>
      <xdr:blipFill rotWithShape="1">
        <a:blip xmlns:r="http://schemas.openxmlformats.org/officeDocument/2006/relationships" r:embed="rId1"/>
        <a:srcRect l="28230" t="42968" r="37799" b="42023"/>
        <a:stretch/>
      </xdr:blipFill>
      <xdr:spPr bwMode="auto">
        <a:xfrm>
          <a:off x="1457325" y="685799"/>
          <a:ext cx="4914900" cy="12477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419100</xdr:colOff>
          <xdr:row>35</xdr:row>
          <xdr:rowOff>47625</xdr:rowOff>
        </xdr:from>
        <xdr:to>
          <xdr:col>5</xdr:col>
          <xdr:colOff>876300</xdr:colOff>
          <xdr:row>38</xdr:row>
          <xdr:rowOff>0</xdr:rowOff>
        </xdr:to>
        <xdr:sp macro="" textlink="">
          <xdr:nvSpPr>
            <xdr:cNvPr id="21955" name="Object 451" hidden="1">
              <a:extLst>
                <a:ext uri="{63B3BB69-23CF-44E3-9099-C40C66FF867C}">
                  <a14:compatExt spid="_x0000_s219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180975</xdr:colOff>
          <xdr:row>73</xdr:row>
          <xdr:rowOff>171450</xdr:rowOff>
        </xdr:from>
        <xdr:to>
          <xdr:col>18</xdr:col>
          <xdr:colOff>257175</xdr:colOff>
          <xdr:row>85</xdr:row>
          <xdr:rowOff>47625</xdr:rowOff>
        </xdr:to>
        <xdr:sp macro="" textlink="">
          <xdr:nvSpPr>
            <xdr:cNvPr id="21956" name="Object 452" hidden="1">
              <a:extLst>
                <a:ext uri="{63B3BB69-23CF-44E3-9099-C40C66FF867C}">
                  <a14:compatExt spid="_x0000_s219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80</xdr:row>
          <xdr:rowOff>152400</xdr:rowOff>
        </xdr:from>
        <xdr:to>
          <xdr:col>2</xdr:col>
          <xdr:colOff>781050</xdr:colOff>
          <xdr:row>84</xdr:row>
          <xdr:rowOff>28575</xdr:rowOff>
        </xdr:to>
        <xdr:sp macro="" textlink="">
          <xdr:nvSpPr>
            <xdr:cNvPr id="21957" name="Object 453" hidden="1">
              <a:extLst>
                <a:ext uri="{63B3BB69-23CF-44E3-9099-C40C66FF867C}">
                  <a14:compatExt spid="_x0000_s219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171450</xdr:colOff>
          <xdr:row>127</xdr:row>
          <xdr:rowOff>9525</xdr:rowOff>
        </xdr:from>
        <xdr:to>
          <xdr:col>34</xdr:col>
          <xdr:colOff>314325</xdr:colOff>
          <xdr:row>133</xdr:row>
          <xdr:rowOff>85725</xdr:rowOff>
        </xdr:to>
        <xdr:sp macro="" textlink="">
          <xdr:nvSpPr>
            <xdr:cNvPr id="21958" name="Object 454" hidden="1">
              <a:extLst>
                <a:ext uri="{63B3BB69-23CF-44E3-9099-C40C66FF867C}">
                  <a14:compatExt spid="_x0000_s219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209550</xdr:colOff>
          <xdr:row>63</xdr:row>
          <xdr:rowOff>180975</xdr:rowOff>
        </xdr:from>
        <xdr:to>
          <xdr:col>22</xdr:col>
          <xdr:colOff>352425</xdr:colOff>
          <xdr:row>70</xdr:row>
          <xdr:rowOff>114300</xdr:rowOff>
        </xdr:to>
        <xdr:sp macro="" textlink="">
          <xdr:nvSpPr>
            <xdr:cNvPr id="21959" name="Object 455" hidden="1">
              <a:extLst>
                <a:ext uri="{63B3BB69-23CF-44E3-9099-C40C66FF867C}">
                  <a14:compatExt spid="_x0000_s219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381000</xdr:colOff>
          <xdr:row>81</xdr:row>
          <xdr:rowOff>0</xdr:rowOff>
        </xdr:from>
        <xdr:to>
          <xdr:col>5</xdr:col>
          <xdr:colOff>838200</xdr:colOff>
          <xdr:row>83</xdr:row>
          <xdr:rowOff>142875</xdr:rowOff>
        </xdr:to>
        <xdr:sp macro="" textlink="">
          <xdr:nvSpPr>
            <xdr:cNvPr id="21960" name="Object 456" hidden="1">
              <a:extLst>
                <a:ext uri="{63B3BB69-23CF-44E3-9099-C40C66FF867C}">
                  <a14:compatExt spid="_x0000_s219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138</xdr:row>
          <xdr:rowOff>161925</xdr:rowOff>
        </xdr:from>
        <xdr:to>
          <xdr:col>2</xdr:col>
          <xdr:colOff>800100</xdr:colOff>
          <xdr:row>142</xdr:row>
          <xdr:rowOff>38100</xdr:rowOff>
        </xdr:to>
        <xdr:sp macro="" textlink="">
          <xdr:nvSpPr>
            <xdr:cNvPr id="21961" name="Object 457" hidden="1">
              <a:extLst>
                <a:ext uri="{63B3BB69-23CF-44E3-9099-C40C66FF867C}">
                  <a14:compatExt spid="_x0000_s21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409575</xdr:colOff>
          <xdr:row>139</xdr:row>
          <xdr:rowOff>28575</xdr:rowOff>
        </xdr:from>
        <xdr:to>
          <xdr:col>5</xdr:col>
          <xdr:colOff>866775</xdr:colOff>
          <xdr:row>141</xdr:row>
          <xdr:rowOff>171450</xdr:rowOff>
        </xdr:to>
        <xdr:sp macro="" textlink="">
          <xdr:nvSpPr>
            <xdr:cNvPr id="21962" name="Object 458" hidden="1">
              <a:extLst>
                <a:ext uri="{63B3BB69-23CF-44E3-9099-C40C66FF867C}">
                  <a14:compatExt spid="_x0000_s219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171450</xdr:colOff>
          <xdr:row>201</xdr:row>
          <xdr:rowOff>9525</xdr:rowOff>
        </xdr:from>
        <xdr:to>
          <xdr:col>54</xdr:col>
          <xdr:colOff>314325</xdr:colOff>
          <xdr:row>207</xdr:row>
          <xdr:rowOff>133350</xdr:rowOff>
        </xdr:to>
        <xdr:sp macro="" textlink="">
          <xdr:nvSpPr>
            <xdr:cNvPr id="21963" name="Object 459" hidden="1">
              <a:extLst>
                <a:ext uri="{63B3BB69-23CF-44E3-9099-C40C66FF867C}">
                  <a14:compatExt spid="_x0000_s219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419100</xdr:colOff>
          <xdr:row>30</xdr:row>
          <xdr:rowOff>0</xdr:rowOff>
        </xdr:from>
        <xdr:to>
          <xdr:col>17</xdr:col>
          <xdr:colOff>228600</xdr:colOff>
          <xdr:row>33</xdr:row>
          <xdr:rowOff>0</xdr:rowOff>
        </xdr:to>
        <xdr:sp macro="" textlink="">
          <xdr:nvSpPr>
            <xdr:cNvPr id="26636" name="Object 12" hidden="1">
              <a:extLst>
                <a:ext uri="{63B3BB69-23CF-44E3-9099-C40C66FF867C}">
                  <a14:compatExt spid="_x0000_s266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409575</xdr:colOff>
          <xdr:row>14</xdr:row>
          <xdr:rowOff>123825</xdr:rowOff>
        </xdr:from>
        <xdr:to>
          <xdr:col>11</xdr:col>
          <xdr:colOff>514350</xdr:colOff>
          <xdr:row>17</xdr:row>
          <xdr:rowOff>133350</xdr:rowOff>
        </xdr:to>
        <xdr:sp macro="" textlink="">
          <xdr:nvSpPr>
            <xdr:cNvPr id="26645" name="Object 21" hidden="1">
              <a:extLst>
                <a:ext uri="{63B3BB69-23CF-44E3-9099-C40C66FF867C}">
                  <a14:compatExt spid="_x0000_s266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28575</xdr:colOff>
          <xdr:row>14</xdr:row>
          <xdr:rowOff>95250</xdr:rowOff>
        </xdr:from>
        <xdr:to>
          <xdr:col>5</xdr:col>
          <xdr:colOff>285750</xdr:colOff>
          <xdr:row>16</xdr:row>
          <xdr:rowOff>28575</xdr:rowOff>
        </xdr:to>
        <xdr:sp macro="" textlink="">
          <xdr:nvSpPr>
            <xdr:cNvPr id="26646" name="Object 22" hidden="1">
              <a:extLst>
                <a:ext uri="{63B3BB69-23CF-44E3-9099-C40C66FF867C}">
                  <a14:compatExt spid="_x0000_s266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609600</xdr:colOff>
      <xdr:row>3</xdr:row>
      <xdr:rowOff>66674</xdr:rowOff>
    </xdr:from>
    <xdr:to>
      <xdr:col>7</xdr:col>
      <xdr:colOff>276225</xdr:colOff>
      <xdr:row>9</xdr:row>
      <xdr:rowOff>171449</xdr:rowOff>
    </xdr:to>
    <xdr:pic>
      <xdr:nvPicPr>
        <xdr:cNvPr id="16" name="Image 15"/>
        <xdr:cNvPicPr/>
      </xdr:nvPicPr>
      <xdr:blipFill rotWithShape="1">
        <a:blip xmlns:r="http://schemas.openxmlformats.org/officeDocument/2006/relationships" r:embed="rId1"/>
        <a:srcRect l="28230" t="42968" r="37799" b="42023"/>
        <a:stretch/>
      </xdr:blipFill>
      <xdr:spPr bwMode="auto">
        <a:xfrm>
          <a:off x="1457325" y="685799"/>
          <a:ext cx="4914900" cy="12477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200025</xdr:colOff>
          <xdr:row>54</xdr:row>
          <xdr:rowOff>19050</xdr:rowOff>
        </xdr:from>
        <xdr:to>
          <xdr:col>10</xdr:col>
          <xdr:colOff>238125</xdr:colOff>
          <xdr:row>67</xdr:row>
          <xdr:rowOff>85725</xdr:rowOff>
        </xdr:to>
        <xdr:sp macro="" textlink="">
          <xdr:nvSpPr>
            <xdr:cNvPr id="26648" name="Object 24" hidden="1">
              <a:extLst>
                <a:ext uri="{63B3BB69-23CF-44E3-9099-C40C66FF867C}">
                  <a14:compatExt spid="_x0000_s266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485775</xdr:colOff>
          <xdr:row>33</xdr:row>
          <xdr:rowOff>123825</xdr:rowOff>
        </xdr:from>
        <xdr:to>
          <xdr:col>6</xdr:col>
          <xdr:colOff>800100</xdr:colOff>
          <xdr:row>37</xdr:row>
          <xdr:rowOff>95250</xdr:rowOff>
        </xdr:to>
        <xdr:sp macro="" textlink="">
          <xdr:nvSpPr>
            <xdr:cNvPr id="26649" name="Object 25" hidden="1">
              <a:extLst>
                <a:ext uri="{63B3BB69-23CF-44E3-9099-C40C66FF867C}">
                  <a14:compatExt spid="_x0000_s26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419100</xdr:colOff>
          <xdr:row>75</xdr:row>
          <xdr:rowOff>0</xdr:rowOff>
        </xdr:from>
        <xdr:to>
          <xdr:col>17</xdr:col>
          <xdr:colOff>228600</xdr:colOff>
          <xdr:row>78</xdr:row>
          <xdr:rowOff>0</xdr:rowOff>
        </xdr:to>
        <xdr:sp macro="" textlink="">
          <xdr:nvSpPr>
            <xdr:cNvPr id="26651" name="Object 27" hidden="1">
              <a:extLst>
                <a:ext uri="{63B3BB69-23CF-44E3-9099-C40C66FF867C}">
                  <a14:compatExt spid="_x0000_s266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200025</xdr:colOff>
          <xdr:row>107</xdr:row>
          <xdr:rowOff>19050</xdr:rowOff>
        </xdr:from>
        <xdr:to>
          <xdr:col>10</xdr:col>
          <xdr:colOff>238125</xdr:colOff>
          <xdr:row>120</xdr:row>
          <xdr:rowOff>85725</xdr:rowOff>
        </xdr:to>
        <xdr:sp macro="" textlink="">
          <xdr:nvSpPr>
            <xdr:cNvPr id="26652" name="Object 28" hidden="1">
              <a:extLst>
                <a:ext uri="{63B3BB69-23CF-44E3-9099-C40C66FF867C}">
                  <a14:compatExt spid="_x0000_s266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485775</xdr:colOff>
          <xdr:row>78</xdr:row>
          <xdr:rowOff>123825</xdr:rowOff>
        </xdr:from>
        <xdr:to>
          <xdr:col>6</xdr:col>
          <xdr:colOff>800100</xdr:colOff>
          <xdr:row>82</xdr:row>
          <xdr:rowOff>95250</xdr:rowOff>
        </xdr:to>
        <xdr:sp macro="" textlink="">
          <xdr:nvSpPr>
            <xdr:cNvPr id="26653" name="Object 29" hidden="1">
              <a:extLst>
                <a:ext uri="{63B3BB69-23CF-44E3-9099-C40C66FF867C}">
                  <a14:compatExt spid="_x0000_s266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419100</xdr:colOff>
          <xdr:row>127</xdr:row>
          <xdr:rowOff>0</xdr:rowOff>
        </xdr:from>
        <xdr:to>
          <xdr:col>17</xdr:col>
          <xdr:colOff>228600</xdr:colOff>
          <xdr:row>130</xdr:row>
          <xdr:rowOff>0</xdr:rowOff>
        </xdr:to>
        <xdr:sp macro="" textlink="">
          <xdr:nvSpPr>
            <xdr:cNvPr id="26654" name="Object 30" hidden="1">
              <a:extLst>
                <a:ext uri="{63B3BB69-23CF-44E3-9099-C40C66FF867C}">
                  <a14:compatExt spid="_x0000_s266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200025</xdr:colOff>
          <xdr:row>167</xdr:row>
          <xdr:rowOff>19050</xdr:rowOff>
        </xdr:from>
        <xdr:to>
          <xdr:col>10</xdr:col>
          <xdr:colOff>238125</xdr:colOff>
          <xdr:row>180</xdr:row>
          <xdr:rowOff>85725</xdr:rowOff>
        </xdr:to>
        <xdr:sp macro="" textlink="">
          <xdr:nvSpPr>
            <xdr:cNvPr id="26655" name="Object 31" hidden="1">
              <a:extLst>
                <a:ext uri="{63B3BB69-23CF-44E3-9099-C40C66FF867C}">
                  <a14:compatExt spid="_x0000_s266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485775</xdr:colOff>
          <xdr:row>130</xdr:row>
          <xdr:rowOff>123825</xdr:rowOff>
        </xdr:from>
        <xdr:to>
          <xdr:col>6</xdr:col>
          <xdr:colOff>800100</xdr:colOff>
          <xdr:row>134</xdr:row>
          <xdr:rowOff>95250</xdr:rowOff>
        </xdr:to>
        <xdr:sp macro="" textlink="">
          <xdr:nvSpPr>
            <xdr:cNvPr id="26656" name="Object 32" hidden="1">
              <a:extLst>
                <a:ext uri="{63B3BB69-23CF-44E3-9099-C40C66FF867C}">
                  <a14:compatExt spid="_x0000_s266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762000</xdr:colOff>
      <xdr:row>25</xdr:row>
      <xdr:rowOff>85725</xdr:rowOff>
    </xdr:from>
    <xdr:to>
      <xdr:col>13</xdr:col>
      <xdr:colOff>292735</xdr:colOff>
      <xdr:row>28</xdr:row>
      <xdr:rowOff>194945</xdr:rowOff>
    </xdr:to>
    <xdr:pic>
      <xdr:nvPicPr>
        <xdr:cNvPr id="6" name="Image 5"/>
        <xdr:cNvPicPr/>
      </xdr:nvPicPr>
      <xdr:blipFill rotWithShape="1">
        <a:blip xmlns:r="http://schemas.openxmlformats.org/officeDocument/2006/relationships" r:embed="rId1"/>
        <a:srcRect l="29945" t="53266" r="25896" b="33318"/>
        <a:stretch/>
      </xdr:blipFill>
      <xdr:spPr bwMode="auto">
        <a:xfrm>
          <a:off x="6858000" y="6657975"/>
          <a:ext cx="4540885" cy="77597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723900</xdr:colOff>
          <xdr:row>31</xdr:row>
          <xdr:rowOff>57150</xdr:rowOff>
        </xdr:from>
        <xdr:to>
          <xdr:col>15</xdr:col>
          <xdr:colOff>714375</xdr:colOff>
          <xdr:row>38</xdr:row>
          <xdr:rowOff>19050</xdr:rowOff>
        </xdr:to>
        <xdr:sp macro="" textlink="">
          <xdr:nvSpPr>
            <xdr:cNvPr id="27652" name="Object 4" hidden="1">
              <a:extLst>
                <a:ext uri="{63B3BB69-23CF-44E3-9099-C40C66FF867C}">
                  <a14:compatExt spid="_x0000_s276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7</xdr:col>
      <xdr:colOff>762000</xdr:colOff>
      <xdr:row>74</xdr:row>
      <xdr:rowOff>85725</xdr:rowOff>
    </xdr:from>
    <xdr:to>
      <xdr:col>13</xdr:col>
      <xdr:colOff>73660</xdr:colOff>
      <xdr:row>77</xdr:row>
      <xdr:rowOff>147320</xdr:rowOff>
    </xdr:to>
    <xdr:pic>
      <xdr:nvPicPr>
        <xdr:cNvPr id="9" name="Image 8"/>
        <xdr:cNvPicPr/>
      </xdr:nvPicPr>
      <xdr:blipFill rotWithShape="1">
        <a:blip xmlns:r="http://schemas.openxmlformats.org/officeDocument/2006/relationships" r:embed="rId1"/>
        <a:srcRect l="29945" t="53266" r="25896" b="33318"/>
        <a:stretch/>
      </xdr:blipFill>
      <xdr:spPr bwMode="auto">
        <a:xfrm>
          <a:off x="6858000" y="19554825"/>
          <a:ext cx="4321810" cy="72834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723900</xdr:colOff>
          <xdr:row>80</xdr:row>
          <xdr:rowOff>57150</xdr:rowOff>
        </xdr:from>
        <xdr:to>
          <xdr:col>15</xdr:col>
          <xdr:colOff>714375</xdr:colOff>
          <xdr:row>87</xdr:row>
          <xdr:rowOff>19050</xdr:rowOff>
        </xdr:to>
        <xdr:sp macro="" textlink="">
          <xdr:nvSpPr>
            <xdr:cNvPr id="27654" name="Object 6" hidden="1">
              <a:extLst>
                <a:ext uri="{63B3BB69-23CF-44E3-9099-C40C66FF867C}">
                  <a14:compatExt spid="_x0000_s276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7</xdr:col>
      <xdr:colOff>762000</xdr:colOff>
      <xdr:row>139</xdr:row>
      <xdr:rowOff>85725</xdr:rowOff>
    </xdr:from>
    <xdr:to>
      <xdr:col>13</xdr:col>
      <xdr:colOff>73660</xdr:colOff>
      <xdr:row>142</xdr:row>
      <xdr:rowOff>52070</xdr:rowOff>
    </xdr:to>
    <xdr:pic>
      <xdr:nvPicPr>
        <xdr:cNvPr id="12" name="Image 11"/>
        <xdr:cNvPicPr/>
      </xdr:nvPicPr>
      <xdr:blipFill rotWithShape="1">
        <a:blip xmlns:r="http://schemas.openxmlformats.org/officeDocument/2006/relationships" r:embed="rId1"/>
        <a:srcRect l="29945" t="53266" r="25896" b="33318"/>
        <a:stretch/>
      </xdr:blipFill>
      <xdr:spPr bwMode="auto">
        <a:xfrm>
          <a:off x="6858000" y="38928675"/>
          <a:ext cx="4321810" cy="63309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723900</xdr:colOff>
          <xdr:row>145</xdr:row>
          <xdr:rowOff>57150</xdr:rowOff>
        </xdr:from>
        <xdr:to>
          <xdr:col>15</xdr:col>
          <xdr:colOff>714375</xdr:colOff>
          <xdr:row>152</xdr:row>
          <xdr:rowOff>19050</xdr:rowOff>
        </xdr:to>
        <xdr:sp macro="" textlink="">
          <xdr:nvSpPr>
            <xdr:cNvPr id="27656" name="Object 8" hidden="1">
              <a:extLst>
                <a:ext uri="{63B3BB69-23CF-44E3-9099-C40C66FF867C}">
                  <a14:compatExt spid="_x0000_s276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409575</xdr:colOff>
          <xdr:row>14</xdr:row>
          <xdr:rowOff>123825</xdr:rowOff>
        </xdr:from>
        <xdr:to>
          <xdr:col>11</xdr:col>
          <xdr:colOff>514350</xdr:colOff>
          <xdr:row>17</xdr:row>
          <xdr:rowOff>133350</xdr:rowOff>
        </xdr:to>
        <xdr:sp macro="" textlink="">
          <xdr:nvSpPr>
            <xdr:cNvPr id="27657" name="Object 9" hidden="1">
              <a:extLst>
                <a:ext uri="{63B3BB69-23CF-44E3-9099-C40C66FF867C}">
                  <a14:compatExt spid="_x0000_s276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28575</xdr:colOff>
          <xdr:row>14</xdr:row>
          <xdr:rowOff>95250</xdr:rowOff>
        </xdr:from>
        <xdr:to>
          <xdr:col>5</xdr:col>
          <xdr:colOff>285750</xdr:colOff>
          <xdr:row>16</xdr:row>
          <xdr:rowOff>28575</xdr:rowOff>
        </xdr:to>
        <xdr:sp macro="" textlink="">
          <xdr:nvSpPr>
            <xdr:cNvPr id="27658" name="Object 10" hidden="1">
              <a:extLst>
                <a:ext uri="{63B3BB69-23CF-44E3-9099-C40C66FF867C}">
                  <a14:compatExt spid="_x0000_s276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609600</xdr:colOff>
      <xdr:row>3</xdr:row>
      <xdr:rowOff>66674</xdr:rowOff>
    </xdr:from>
    <xdr:to>
      <xdr:col>7</xdr:col>
      <xdr:colOff>276225</xdr:colOff>
      <xdr:row>9</xdr:row>
      <xdr:rowOff>171449</xdr:rowOff>
    </xdr:to>
    <xdr:pic>
      <xdr:nvPicPr>
        <xdr:cNvPr id="16" name="Image 15"/>
        <xdr:cNvPicPr/>
      </xdr:nvPicPr>
      <xdr:blipFill rotWithShape="1">
        <a:blip xmlns:r="http://schemas.openxmlformats.org/officeDocument/2006/relationships" r:embed="rId2"/>
        <a:srcRect l="28230" t="42968" r="37799" b="42023"/>
        <a:stretch/>
      </xdr:blipFill>
      <xdr:spPr bwMode="auto">
        <a:xfrm>
          <a:off x="1457325" y="685799"/>
          <a:ext cx="4914900" cy="12477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152400</xdr:colOff>
          <xdr:row>66</xdr:row>
          <xdr:rowOff>114300</xdr:rowOff>
        </xdr:from>
        <xdr:to>
          <xdr:col>22</xdr:col>
          <xdr:colOff>209550</xdr:colOff>
          <xdr:row>70</xdr:row>
          <xdr:rowOff>142875</xdr:rowOff>
        </xdr:to>
        <xdr:sp macro="" textlink="">
          <xdr:nvSpPr>
            <xdr:cNvPr id="27659" name="Object 11" hidden="1">
              <a:extLst>
                <a:ext uri="{63B3BB69-23CF-44E3-9099-C40C66FF867C}">
                  <a14:compatExt spid="_x0000_s276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123825</xdr:colOff>
          <xdr:row>66</xdr:row>
          <xdr:rowOff>19050</xdr:rowOff>
        </xdr:from>
        <xdr:to>
          <xdr:col>6</xdr:col>
          <xdr:colOff>504825</xdr:colOff>
          <xdr:row>69</xdr:row>
          <xdr:rowOff>152400</xdr:rowOff>
        </xdr:to>
        <xdr:sp macro="" textlink="">
          <xdr:nvSpPr>
            <xdr:cNvPr id="27661" name="Object 13" hidden="1">
              <a:extLst>
                <a:ext uri="{63B3BB69-23CF-44E3-9099-C40C66FF867C}">
                  <a14:compatExt spid="_x0000_s276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400050</xdr:colOff>
          <xdr:row>37</xdr:row>
          <xdr:rowOff>0</xdr:rowOff>
        </xdr:from>
        <xdr:to>
          <xdr:col>5</xdr:col>
          <xdr:colOff>857250</xdr:colOff>
          <xdr:row>39</xdr:row>
          <xdr:rowOff>142875</xdr:rowOff>
        </xdr:to>
        <xdr:sp macro="" textlink="">
          <xdr:nvSpPr>
            <xdr:cNvPr id="27662" name="Object 14" hidden="1">
              <a:extLst>
                <a:ext uri="{63B3BB69-23CF-44E3-9099-C40C66FF867C}">
                  <a14:compatExt spid="_x0000_s276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36</xdr:row>
          <xdr:rowOff>152400</xdr:rowOff>
        </xdr:from>
        <xdr:to>
          <xdr:col>2</xdr:col>
          <xdr:colOff>781050</xdr:colOff>
          <xdr:row>40</xdr:row>
          <xdr:rowOff>28575</xdr:rowOff>
        </xdr:to>
        <xdr:sp macro="" textlink="">
          <xdr:nvSpPr>
            <xdr:cNvPr id="27663" name="Object 15" hidden="1">
              <a:extLst>
                <a:ext uri="{63B3BB69-23CF-44E3-9099-C40C66FF867C}">
                  <a14:compatExt spid="_x0000_s276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781050</xdr:colOff>
          <xdr:row>85</xdr:row>
          <xdr:rowOff>171450</xdr:rowOff>
        </xdr:from>
        <xdr:to>
          <xdr:col>2</xdr:col>
          <xdr:colOff>676275</xdr:colOff>
          <xdr:row>89</xdr:row>
          <xdr:rowOff>47625</xdr:rowOff>
        </xdr:to>
        <xdr:sp macro="" textlink="">
          <xdr:nvSpPr>
            <xdr:cNvPr id="27664" name="Object 16" hidden="1">
              <a:extLst>
                <a:ext uri="{63B3BB69-23CF-44E3-9099-C40C66FF867C}">
                  <a14:compatExt spid="_x0000_s276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276225</xdr:colOff>
          <xdr:row>86</xdr:row>
          <xdr:rowOff>28575</xdr:rowOff>
        </xdr:from>
        <xdr:to>
          <xdr:col>5</xdr:col>
          <xdr:colOff>733425</xdr:colOff>
          <xdr:row>88</xdr:row>
          <xdr:rowOff>171450</xdr:rowOff>
        </xdr:to>
        <xdr:sp macro="" textlink="">
          <xdr:nvSpPr>
            <xdr:cNvPr id="27665" name="Object 17" hidden="1">
              <a:extLst>
                <a:ext uri="{63B3BB69-23CF-44E3-9099-C40C66FF867C}">
                  <a14:compatExt spid="_x0000_s276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131</xdr:row>
          <xdr:rowOff>57150</xdr:rowOff>
        </xdr:from>
        <xdr:to>
          <xdr:col>7</xdr:col>
          <xdr:colOff>390525</xdr:colOff>
          <xdr:row>135</xdr:row>
          <xdr:rowOff>0</xdr:rowOff>
        </xdr:to>
        <xdr:sp macro="" textlink="">
          <xdr:nvSpPr>
            <xdr:cNvPr id="27666" name="Object 18" hidden="1">
              <a:extLst>
                <a:ext uri="{63B3BB69-23CF-44E3-9099-C40C66FF867C}">
                  <a14:compatExt spid="_x0000_s276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32</xdr:col>
          <xdr:colOff>152400</xdr:colOff>
          <xdr:row>131</xdr:row>
          <xdr:rowOff>114300</xdr:rowOff>
        </xdr:from>
        <xdr:to>
          <xdr:col>37</xdr:col>
          <xdr:colOff>209550</xdr:colOff>
          <xdr:row>135</xdr:row>
          <xdr:rowOff>142875</xdr:rowOff>
        </xdr:to>
        <xdr:sp macro="" textlink="">
          <xdr:nvSpPr>
            <xdr:cNvPr id="27667" name="Object 19" hidden="1">
              <a:extLst>
                <a:ext uri="{63B3BB69-23CF-44E3-9099-C40C66FF867C}">
                  <a14:compatExt spid="_x0000_s276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150</xdr:row>
          <xdr:rowOff>152400</xdr:rowOff>
        </xdr:from>
        <xdr:to>
          <xdr:col>2</xdr:col>
          <xdr:colOff>781050</xdr:colOff>
          <xdr:row>154</xdr:row>
          <xdr:rowOff>28575</xdr:rowOff>
        </xdr:to>
        <xdr:sp macro="" textlink="">
          <xdr:nvSpPr>
            <xdr:cNvPr id="27668" name="Object 20" hidden="1">
              <a:extLst>
                <a:ext uri="{63B3BB69-23CF-44E3-9099-C40C66FF867C}">
                  <a14:compatExt spid="_x0000_s276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323850</xdr:colOff>
          <xdr:row>151</xdr:row>
          <xdr:rowOff>28575</xdr:rowOff>
        </xdr:from>
        <xdr:to>
          <xdr:col>5</xdr:col>
          <xdr:colOff>781050</xdr:colOff>
          <xdr:row>153</xdr:row>
          <xdr:rowOff>171450</xdr:rowOff>
        </xdr:to>
        <xdr:sp macro="" textlink="">
          <xdr:nvSpPr>
            <xdr:cNvPr id="27669" name="Object 21" hidden="1">
              <a:extLst>
                <a:ext uri="{63B3BB69-23CF-44E3-9099-C40C66FF867C}">
                  <a14:compatExt spid="_x0000_s276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542925</xdr:colOff>
          <xdr:row>212</xdr:row>
          <xdr:rowOff>95250</xdr:rowOff>
        </xdr:from>
        <xdr:to>
          <xdr:col>7</xdr:col>
          <xdr:colOff>38100</xdr:colOff>
          <xdr:row>216</xdr:row>
          <xdr:rowOff>38100</xdr:rowOff>
        </xdr:to>
        <xdr:sp macro="" textlink="">
          <xdr:nvSpPr>
            <xdr:cNvPr id="27670" name="Object 22" hidden="1">
              <a:extLst>
                <a:ext uri="{63B3BB69-23CF-44E3-9099-C40C66FF867C}">
                  <a14:compatExt spid="_x0000_s276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49</xdr:col>
          <xdr:colOff>361950</xdr:colOff>
          <xdr:row>212</xdr:row>
          <xdr:rowOff>104775</xdr:rowOff>
        </xdr:from>
        <xdr:to>
          <xdr:col>54</xdr:col>
          <xdr:colOff>419100</xdr:colOff>
          <xdr:row>216</xdr:row>
          <xdr:rowOff>133350</xdr:rowOff>
        </xdr:to>
        <xdr:sp macro="" textlink="">
          <xdr:nvSpPr>
            <xdr:cNvPr id="27671" name="Object 23" hidden="1">
              <a:extLst>
                <a:ext uri="{63B3BB69-23CF-44E3-9099-C40C66FF867C}">
                  <a14:compatExt spid="_x0000_s276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oleObject" Target="../embeddings/oleObject6.bin"/><Relationship Id="rId18" Type="http://schemas.openxmlformats.org/officeDocument/2006/relationships/oleObject" Target="../embeddings/oleObject10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3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oleObject" Target="../embeddings/oleObject9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8.bin"/><Relationship Id="rId20" Type="http://schemas.openxmlformats.org/officeDocument/2006/relationships/oleObject" Target="../embeddings/oleObject12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image" Target="../media/image7.emf"/><Relationship Id="rId5" Type="http://schemas.openxmlformats.org/officeDocument/2006/relationships/image" Target="../media/image1.emf"/><Relationship Id="rId15" Type="http://schemas.openxmlformats.org/officeDocument/2006/relationships/image" Target="../media/image5.emf"/><Relationship Id="rId23" Type="http://schemas.openxmlformats.org/officeDocument/2006/relationships/oleObject" Target="../embeddings/oleObject14.bin"/><Relationship Id="rId10" Type="http://schemas.openxmlformats.org/officeDocument/2006/relationships/oleObject" Target="../embeddings/oleObject4.bin"/><Relationship Id="rId19" Type="http://schemas.openxmlformats.org/officeDocument/2006/relationships/oleObject" Target="../embeddings/oleObject11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7.bin"/><Relationship Id="rId22" Type="http://schemas.openxmlformats.org/officeDocument/2006/relationships/image" Target="../media/image6.emf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7.bin"/><Relationship Id="rId13" Type="http://schemas.openxmlformats.org/officeDocument/2006/relationships/image" Target="../media/image10.emf"/><Relationship Id="rId18" Type="http://schemas.openxmlformats.org/officeDocument/2006/relationships/oleObject" Target="../embeddings/oleObject24.bin"/><Relationship Id="rId3" Type="http://schemas.openxmlformats.org/officeDocument/2006/relationships/vmlDrawing" Target="../drawings/vmlDrawing2.vml"/><Relationship Id="rId7" Type="http://schemas.openxmlformats.org/officeDocument/2006/relationships/image" Target="../media/image6.emf"/><Relationship Id="rId12" Type="http://schemas.openxmlformats.org/officeDocument/2006/relationships/oleObject" Target="../embeddings/oleObject20.bin"/><Relationship Id="rId17" Type="http://schemas.openxmlformats.org/officeDocument/2006/relationships/oleObject" Target="../embeddings/oleObject23.bin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22.bin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16.bin"/><Relationship Id="rId11" Type="http://schemas.openxmlformats.org/officeDocument/2006/relationships/oleObject" Target="../embeddings/oleObject19.bin"/><Relationship Id="rId5" Type="http://schemas.openxmlformats.org/officeDocument/2006/relationships/image" Target="../media/image9.emf"/><Relationship Id="rId15" Type="http://schemas.openxmlformats.org/officeDocument/2006/relationships/image" Target="../media/image11.emf"/><Relationship Id="rId10" Type="http://schemas.openxmlformats.org/officeDocument/2006/relationships/oleObject" Target="../embeddings/oleObject18.bin"/><Relationship Id="rId19" Type="http://schemas.openxmlformats.org/officeDocument/2006/relationships/oleObject" Target="../embeddings/oleObject25.bin"/><Relationship Id="rId4" Type="http://schemas.openxmlformats.org/officeDocument/2006/relationships/oleObject" Target="../embeddings/oleObject15.bin"/><Relationship Id="rId9" Type="http://schemas.openxmlformats.org/officeDocument/2006/relationships/image" Target="../media/image7.emf"/><Relationship Id="rId14" Type="http://schemas.openxmlformats.org/officeDocument/2006/relationships/oleObject" Target="../embeddings/oleObject2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29.bin"/><Relationship Id="rId13" Type="http://schemas.openxmlformats.org/officeDocument/2006/relationships/image" Target="../media/image4.emf"/><Relationship Id="rId18" Type="http://schemas.openxmlformats.org/officeDocument/2006/relationships/oleObject" Target="../embeddings/oleObject35.bin"/><Relationship Id="rId26" Type="http://schemas.openxmlformats.org/officeDocument/2006/relationships/oleObject" Target="../embeddings/oleObject41.bin"/><Relationship Id="rId3" Type="http://schemas.openxmlformats.org/officeDocument/2006/relationships/vmlDrawing" Target="../drawings/vmlDrawing3.vml"/><Relationship Id="rId21" Type="http://schemas.openxmlformats.org/officeDocument/2006/relationships/image" Target="../media/image14.emf"/><Relationship Id="rId7" Type="http://schemas.openxmlformats.org/officeDocument/2006/relationships/oleObject" Target="../embeddings/oleObject28.bin"/><Relationship Id="rId12" Type="http://schemas.openxmlformats.org/officeDocument/2006/relationships/oleObject" Target="../embeddings/oleObject31.bin"/><Relationship Id="rId17" Type="http://schemas.openxmlformats.org/officeDocument/2006/relationships/oleObject" Target="../embeddings/oleObject34.bin"/><Relationship Id="rId25" Type="http://schemas.openxmlformats.org/officeDocument/2006/relationships/oleObject" Target="../embeddings/oleObject40.bin"/><Relationship Id="rId2" Type="http://schemas.openxmlformats.org/officeDocument/2006/relationships/drawing" Target="../drawings/drawing3.xml"/><Relationship Id="rId16" Type="http://schemas.openxmlformats.org/officeDocument/2006/relationships/oleObject" Target="../embeddings/oleObject33.bin"/><Relationship Id="rId20" Type="http://schemas.openxmlformats.org/officeDocument/2006/relationships/oleObject" Target="../embeddings/oleObject36.bin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7.bin"/><Relationship Id="rId11" Type="http://schemas.openxmlformats.org/officeDocument/2006/relationships/image" Target="../media/image7.emf"/><Relationship Id="rId24" Type="http://schemas.openxmlformats.org/officeDocument/2006/relationships/oleObject" Target="../embeddings/oleObject39.bin"/><Relationship Id="rId5" Type="http://schemas.openxmlformats.org/officeDocument/2006/relationships/image" Target="../media/image12.emf"/><Relationship Id="rId15" Type="http://schemas.openxmlformats.org/officeDocument/2006/relationships/image" Target="../media/image1.emf"/><Relationship Id="rId23" Type="http://schemas.openxmlformats.org/officeDocument/2006/relationships/oleObject" Target="../embeddings/oleObject38.bin"/><Relationship Id="rId10" Type="http://schemas.openxmlformats.org/officeDocument/2006/relationships/oleObject" Target="../embeddings/oleObject30.bin"/><Relationship Id="rId19" Type="http://schemas.openxmlformats.org/officeDocument/2006/relationships/image" Target="../media/image13.emf"/><Relationship Id="rId4" Type="http://schemas.openxmlformats.org/officeDocument/2006/relationships/oleObject" Target="../embeddings/oleObject26.bin"/><Relationship Id="rId9" Type="http://schemas.openxmlformats.org/officeDocument/2006/relationships/image" Target="../media/image6.emf"/><Relationship Id="rId14" Type="http://schemas.openxmlformats.org/officeDocument/2006/relationships/oleObject" Target="../embeddings/oleObject32.bin"/><Relationship Id="rId22" Type="http://schemas.openxmlformats.org/officeDocument/2006/relationships/oleObject" Target="../embeddings/oleObject37.bin"/><Relationship Id="rId27" Type="http://schemas.openxmlformats.org/officeDocument/2006/relationships/oleObject" Target="../embeddings/oleObject4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E201"/>
  <sheetViews>
    <sheetView tabSelected="1" workbookViewId="0">
      <selection activeCell="L9" sqref="L9"/>
    </sheetView>
  </sheetViews>
  <sheetFormatPr baseColWidth="10" defaultRowHeight="15" x14ac:dyDescent="0.25"/>
  <cols>
    <col min="1" max="1" width="12.7109375" style="3" customWidth="1"/>
    <col min="2" max="2" width="13.28515625" style="3" customWidth="1"/>
    <col min="3" max="3" width="12.28515625" style="3" customWidth="1"/>
    <col min="4" max="7" width="13.28515625" style="3" customWidth="1"/>
    <col min="8" max="8" width="14.7109375" style="3" customWidth="1"/>
    <col min="9" max="16384" width="11.42578125" style="3"/>
  </cols>
  <sheetData>
    <row r="1" spans="2:5" x14ac:dyDescent="0.25">
      <c r="B1" s="1"/>
      <c r="C1" s="2"/>
    </row>
    <row r="2" spans="2:5" ht="18.75" x14ac:dyDescent="0.25">
      <c r="B2" s="1"/>
      <c r="C2" s="5" t="s">
        <v>191</v>
      </c>
    </row>
    <row r="4" spans="2:5" x14ac:dyDescent="0.25">
      <c r="B4" s="6"/>
    </row>
    <row r="11" spans="2:5" x14ac:dyDescent="0.25">
      <c r="C11" s="1"/>
    </row>
    <row r="12" spans="2:5" x14ac:dyDescent="0.25">
      <c r="C12" s="1"/>
    </row>
    <row r="13" spans="2:5" x14ac:dyDescent="0.25">
      <c r="C13" s="1"/>
    </row>
    <row r="14" spans="2:5" ht="18.75" x14ac:dyDescent="0.25">
      <c r="E14" s="5" t="s">
        <v>114</v>
      </c>
    </row>
    <row r="15" spans="2:5" ht="18.75" x14ac:dyDescent="0.25">
      <c r="E15" s="5"/>
    </row>
    <row r="16" spans="2:5" x14ac:dyDescent="0.25">
      <c r="B16" s="8"/>
      <c r="C16" s="9"/>
      <c r="D16" s="9"/>
      <c r="E16" s="8"/>
    </row>
    <row r="17" spans="2:11" x14ac:dyDescent="0.25">
      <c r="B17" s="8"/>
      <c r="C17" s="9"/>
      <c r="D17" s="3" t="s">
        <v>179</v>
      </c>
      <c r="E17" s="8"/>
    </row>
    <row r="18" spans="2:11" x14ac:dyDescent="0.25">
      <c r="D18" s="11">
        <v>2.5000000000000001E-2</v>
      </c>
      <c r="E18" s="11">
        <f>SQRT(4+PI()*PI()*D18)</f>
        <v>2.0607620216869376</v>
      </c>
    </row>
    <row r="19" spans="2:11" x14ac:dyDescent="0.25">
      <c r="C19" s="19"/>
      <c r="D19" s="11">
        <v>0.05</v>
      </c>
      <c r="E19" s="11">
        <f t="shared" ref="E19:E23" si="0">SQRT(4+PI()*PI()*D19)</f>
        <v>2.1197830596677738</v>
      </c>
    </row>
    <row r="20" spans="2:11" x14ac:dyDescent="0.25">
      <c r="C20" s="19"/>
      <c r="D20" s="11">
        <v>7.4999999999999997E-2</v>
      </c>
      <c r="E20" s="11">
        <f t="shared" si="0"/>
        <v>2.1772047055988333</v>
      </c>
    </row>
    <row r="21" spans="2:11" x14ac:dyDescent="0.25">
      <c r="C21" s="19"/>
      <c r="D21" s="11">
        <v>0.1</v>
      </c>
      <c r="E21" s="11">
        <f t="shared" si="0"/>
        <v>2.2331503397910621</v>
      </c>
    </row>
    <row r="22" spans="2:11" x14ac:dyDescent="0.25">
      <c r="C22" s="19"/>
      <c r="D22" s="11">
        <v>0.125</v>
      </c>
      <c r="E22" s="11">
        <f t="shared" si="0"/>
        <v>2.2877282509371977</v>
      </c>
    </row>
    <row r="23" spans="2:11" x14ac:dyDescent="0.25">
      <c r="C23" s="19"/>
      <c r="D23" s="11">
        <v>0.15</v>
      </c>
      <c r="E23" s="11">
        <f t="shared" si="0"/>
        <v>2.341034100598153</v>
      </c>
    </row>
    <row r="24" spans="2:11" x14ac:dyDescent="0.25">
      <c r="C24" s="19"/>
      <c r="D24" s="20"/>
    </row>
    <row r="25" spans="2:11" x14ac:dyDescent="0.25">
      <c r="B25" s="1"/>
    </row>
    <row r="26" spans="2:11" x14ac:dyDescent="0.25">
      <c r="C26" s="7"/>
      <c r="K26" s="14" t="s">
        <v>8</v>
      </c>
    </row>
    <row r="27" spans="2:11" x14ac:dyDescent="0.25">
      <c r="B27" s="1"/>
    </row>
    <row r="28" spans="2:11" ht="18.75" x14ac:dyDescent="0.25">
      <c r="B28" s="1"/>
      <c r="C28" s="5"/>
      <c r="I28" s="13"/>
    </row>
    <row r="29" spans="2:11" ht="18.75" x14ac:dyDescent="0.25">
      <c r="B29" s="1"/>
      <c r="C29" s="22" t="s">
        <v>193</v>
      </c>
      <c r="I29" s="13"/>
    </row>
    <row r="30" spans="2:11" ht="18.75" x14ac:dyDescent="0.25">
      <c r="D30" s="5" t="s">
        <v>181</v>
      </c>
      <c r="E30" s="8"/>
      <c r="I30" s="13"/>
    </row>
    <row r="31" spans="2:11" x14ac:dyDescent="0.25">
      <c r="B31" s="14"/>
      <c r="C31" s="9"/>
      <c r="D31" s="9"/>
      <c r="E31" s="8"/>
      <c r="I31" s="13"/>
    </row>
    <row r="32" spans="2:11" ht="18.75" x14ac:dyDescent="0.25">
      <c r="B32" s="16"/>
      <c r="C32" s="3" t="s">
        <v>179</v>
      </c>
      <c r="D32" s="3">
        <v>0.1</v>
      </c>
      <c r="E32" s="5"/>
    </row>
    <row r="33" spans="1:25" x14ac:dyDescent="0.25">
      <c r="B33" s="16"/>
      <c r="C33" s="16"/>
      <c r="D33" s="16"/>
      <c r="E33" s="16"/>
      <c r="F33" s="16"/>
    </row>
    <row r="34" spans="1:25" ht="18" x14ac:dyDescent="0.25">
      <c r="B34" s="16"/>
      <c r="C34" s="17" t="s">
        <v>180</v>
      </c>
      <c r="D34" s="3">
        <f>1/8</f>
        <v>0.125</v>
      </c>
      <c r="E34" s="16"/>
      <c r="F34" s="16"/>
      <c r="G34" s="3" t="s">
        <v>115</v>
      </c>
      <c r="H34" s="3">
        <f>10000000000*MDETERM(B42:W63)</f>
        <v>8.1900740579898633E-5</v>
      </c>
    </row>
    <row r="37" spans="1:25" x14ac:dyDescent="0.25">
      <c r="D37" s="3">
        <v>-3.0540887050077608E-2</v>
      </c>
      <c r="G37" s="13">
        <f>PI()*D34/SQRT(-D37)</f>
        <v>2.2470827316022381</v>
      </c>
    </row>
    <row r="38" spans="1:25" x14ac:dyDescent="0.25">
      <c r="C38" s="14"/>
      <c r="D38" s="18"/>
      <c r="E38" s="16"/>
      <c r="F38" s="16"/>
    </row>
    <row r="39" spans="1:25" x14ac:dyDescent="0.25">
      <c r="C39" s="14"/>
      <c r="D39" s="18"/>
      <c r="E39" s="16"/>
      <c r="F39" s="16"/>
    </row>
    <row r="40" spans="1:25" x14ac:dyDescent="0.25">
      <c r="C40" s="16"/>
      <c r="D40" s="18"/>
      <c r="E40" s="16"/>
      <c r="F40" s="16"/>
    </row>
    <row r="41" spans="1:25" x14ac:dyDescent="0.25">
      <c r="B41" s="4" t="s">
        <v>0</v>
      </c>
      <c r="C41" s="4" t="s">
        <v>117</v>
      </c>
      <c r="D41" s="4" t="s">
        <v>1</v>
      </c>
      <c r="E41" s="4" t="s">
        <v>118</v>
      </c>
      <c r="F41" s="4" t="s">
        <v>2</v>
      </c>
      <c r="G41" s="4" t="s">
        <v>119</v>
      </c>
      <c r="H41" s="4" t="s">
        <v>3</v>
      </c>
      <c r="I41" s="4" t="s">
        <v>120</v>
      </c>
      <c r="J41" s="4" t="s">
        <v>4</v>
      </c>
      <c r="K41" s="4" t="s">
        <v>121</v>
      </c>
      <c r="L41" s="4" t="s">
        <v>5</v>
      </c>
      <c r="M41" s="4" t="s">
        <v>122</v>
      </c>
      <c r="N41" s="4" t="s">
        <v>6</v>
      </c>
      <c r="O41" s="4" t="s">
        <v>123</v>
      </c>
      <c r="P41" s="4" t="s">
        <v>7</v>
      </c>
      <c r="Q41" s="4" t="s">
        <v>124</v>
      </c>
      <c r="R41" s="4" t="s">
        <v>31</v>
      </c>
      <c r="S41" s="4" t="s">
        <v>125</v>
      </c>
      <c r="T41" s="4" t="s">
        <v>32</v>
      </c>
      <c r="U41" s="4" t="s">
        <v>126</v>
      </c>
      <c r="V41" s="4" t="s">
        <v>33</v>
      </c>
      <c r="W41" s="4" t="s">
        <v>127</v>
      </c>
    </row>
    <row r="42" spans="1:25" x14ac:dyDescent="0.25">
      <c r="A42" s="3" t="s">
        <v>9</v>
      </c>
      <c r="B42" s="8">
        <f>$D$34*$D$34/$D$32+$D$37</f>
        <v>0.1257091129499224</v>
      </c>
      <c r="C42" s="8">
        <f>$D$34*$D$34/2/$D$32</f>
        <v>7.8125E-2</v>
      </c>
      <c r="D42" s="8">
        <f>-2*$D$34*$D$34/$D$32-2*$D$37</f>
        <v>-0.2514182258998448</v>
      </c>
      <c r="E42" s="8">
        <v>0</v>
      </c>
      <c r="F42" s="8">
        <f>$D$34*$D$34/$D$32+$D$37</f>
        <v>0.1257091129499224</v>
      </c>
      <c r="G42" s="8">
        <f>-$D$34*$D$34/2/$D$32</f>
        <v>-7.8125E-2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Y42" s="8" t="e">
        <f>-$D$30*$D$31*$D$31*$D$31*$D$31</f>
        <v>#VALUE!</v>
      </c>
    </row>
    <row r="43" spans="1:25" x14ac:dyDescent="0.25">
      <c r="A43" s="3" t="s">
        <v>10</v>
      </c>
      <c r="B43" s="8">
        <f>-$D$34*$D$34/2/$D$32</f>
        <v>-7.8125E-2</v>
      </c>
      <c r="C43" s="8">
        <v>1</v>
      </c>
      <c r="D43" s="8">
        <v>0</v>
      </c>
      <c r="E43" s="8">
        <f>-2-$D$34*$D$34/$D$32</f>
        <v>-2.15625</v>
      </c>
      <c r="F43" s="8">
        <f>$D$34*$D$34/2/$D$32</f>
        <v>7.8125E-2</v>
      </c>
      <c r="G43" s="8">
        <v>1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Y43" s="8">
        <v>0</v>
      </c>
    </row>
    <row r="44" spans="1:25" x14ac:dyDescent="0.25">
      <c r="A44" s="3" t="s">
        <v>11</v>
      </c>
      <c r="B44" s="8">
        <v>0</v>
      </c>
      <c r="C44" s="8">
        <v>0</v>
      </c>
      <c r="D44" s="8">
        <f>$D$34*$D$34/$D$32+$D$37</f>
        <v>0.1257091129499224</v>
      </c>
      <c r="E44" s="8">
        <f>$D$34*$D$34/2/$D$32</f>
        <v>7.8125E-2</v>
      </c>
      <c r="F44" s="8">
        <f>-2*$D$34*$D$34/$D$32-2*$D$37</f>
        <v>-0.2514182258998448</v>
      </c>
      <c r="G44" s="8">
        <v>0</v>
      </c>
      <c r="H44" s="8">
        <f>$D$34*$D$34/$D$32+$D$37</f>
        <v>0.1257091129499224</v>
      </c>
      <c r="I44" s="8">
        <f>-$D$34*$D$34/2/$D$32</f>
        <v>-7.8125E-2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Y44" s="8" t="e">
        <f>-$D$30*$D$31*$D$31*$D$31*$D$31</f>
        <v>#VALUE!</v>
      </c>
    </row>
    <row r="45" spans="1:25" x14ac:dyDescent="0.25">
      <c r="A45" s="3" t="s">
        <v>12</v>
      </c>
      <c r="B45" s="8">
        <v>0</v>
      </c>
      <c r="C45" s="8">
        <v>0</v>
      </c>
      <c r="D45" s="8">
        <f>-$D$34*$D$34/2/$D$32</f>
        <v>-7.8125E-2</v>
      </c>
      <c r="E45" s="8">
        <v>1</v>
      </c>
      <c r="F45" s="8">
        <v>0</v>
      </c>
      <c r="G45" s="8">
        <f>-2-$D$34*$D$34/$D$32</f>
        <v>-2.15625</v>
      </c>
      <c r="H45" s="8">
        <f>$D$34*$D$34/2/$D$32</f>
        <v>7.8125E-2</v>
      </c>
      <c r="I45" s="8">
        <v>1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Y45" s="8">
        <v>0</v>
      </c>
    </row>
    <row r="46" spans="1:25" x14ac:dyDescent="0.25">
      <c r="A46" s="3" t="s">
        <v>13</v>
      </c>
      <c r="B46" s="8">
        <v>0</v>
      </c>
      <c r="C46" s="8">
        <v>0</v>
      </c>
      <c r="D46" s="8">
        <v>0</v>
      </c>
      <c r="E46" s="8">
        <v>0</v>
      </c>
      <c r="F46" s="8">
        <f>$D$34*$D$34/$D$32+$D$37</f>
        <v>0.1257091129499224</v>
      </c>
      <c r="G46" s="8">
        <f>$D$34*$D$34/2/$D$32</f>
        <v>7.8125E-2</v>
      </c>
      <c r="H46" s="8">
        <f>-2*$D$34*$D$34/$D$32-2*$D$37</f>
        <v>-0.2514182258998448</v>
      </c>
      <c r="I46" s="8">
        <v>0</v>
      </c>
      <c r="J46" s="8">
        <f>$D$34*$D$34/$D$32+$D$37</f>
        <v>0.1257091129499224</v>
      </c>
      <c r="K46" s="8">
        <f>-$D$34*$D$34/2/$D$32</f>
        <v>-7.8125E-2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Y46" s="8" t="e">
        <f>-$D$30*$D$31*$D$31*$D$31*$D$31</f>
        <v>#VALUE!</v>
      </c>
    </row>
    <row r="47" spans="1:25" x14ac:dyDescent="0.25">
      <c r="A47" s="3" t="s">
        <v>14</v>
      </c>
      <c r="B47" s="8">
        <v>0</v>
      </c>
      <c r="C47" s="8">
        <v>0</v>
      </c>
      <c r="D47" s="8">
        <v>0</v>
      </c>
      <c r="E47" s="8">
        <v>0</v>
      </c>
      <c r="F47" s="8">
        <f>-$D$34*$D$34/2/$D$32</f>
        <v>-7.8125E-2</v>
      </c>
      <c r="G47" s="8">
        <v>1</v>
      </c>
      <c r="H47" s="8">
        <v>0</v>
      </c>
      <c r="I47" s="8">
        <f>-2-$D$34*$D$34/$D$32</f>
        <v>-2.15625</v>
      </c>
      <c r="J47" s="8">
        <f>$D$34*$D$34/2/$D$32</f>
        <v>7.8125E-2</v>
      </c>
      <c r="K47" s="8">
        <v>1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Y47" s="8">
        <v>0</v>
      </c>
    </row>
    <row r="48" spans="1:25" x14ac:dyDescent="0.25">
      <c r="A48" s="3" t="s">
        <v>15</v>
      </c>
      <c r="B48" s="8">
        <v>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f>$D$34*$D$34/$D$32+$D$37</f>
        <v>0.1257091129499224</v>
      </c>
      <c r="I48" s="8">
        <f>$D$34*$D$34/2/$D$32</f>
        <v>7.8125E-2</v>
      </c>
      <c r="J48" s="8">
        <f>-2*$D$34*$D$34/$D$32-2*$D$37</f>
        <v>-0.2514182258998448</v>
      </c>
      <c r="K48" s="8">
        <v>0</v>
      </c>
      <c r="L48" s="8">
        <f>$D$34*$D$34/$D$32+$D$37</f>
        <v>0.1257091129499224</v>
      </c>
      <c r="M48" s="8">
        <f>-$D$34*$D$34/2/$D$32</f>
        <v>-7.8125E-2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Y48" s="8" t="e">
        <f>-$D$30*$D$31*$D$31*$D$31*$D$31</f>
        <v>#VALUE!</v>
      </c>
    </row>
    <row r="49" spans="1:25" x14ac:dyDescent="0.25">
      <c r="A49" s="3" t="s">
        <v>16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f>-$D$34*$D$34/2/$D$32</f>
        <v>-7.8125E-2</v>
      </c>
      <c r="I49" s="8">
        <v>1</v>
      </c>
      <c r="J49" s="8">
        <v>0</v>
      </c>
      <c r="K49" s="8">
        <f>-2-$D$34*$D$34/$D$32</f>
        <v>-2.15625</v>
      </c>
      <c r="L49" s="8">
        <f>$D$34*$D$34/2/$D$32</f>
        <v>7.8125E-2</v>
      </c>
      <c r="M49" s="8">
        <v>1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Y49" s="8">
        <v>0</v>
      </c>
    </row>
    <row r="50" spans="1:25" x14ac:dyDescent="0.25">
      <c r="A50" s="3" t="s">
        <v>17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f>$D$34*$D$34/$D$32+$D$37</f>
        <v>0.1257091129499224</v>
      </c>
      <c r="K50" s="8">
        <f>$D$34*$D$34/2/$D$32</f>
        <v>7.8125E-2</v>
      </c>
      <c r="L50" s="8">
        <f>-2*$D$34*$D$34/$D$32-2*$D$37</f>
        <v>-0.2514182258998448</v>
      </c>
      <c r="M50" s="8">
        <v>0</v>
      </c>
      <c r="N50" s="8">
        <f>$D$34*$D$34/$D$32+$D$37</f>
        <v>0.1257091129499224</v>
      </c>
      <c r="O50" s="8">
        <f>-$D$34*$D$34/2/$D$32</f>
        <v>-7.8125E-2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Y50" s="8" t="e">
        <f>-$D$30*$D$31*$D$31*$D$31*$D$31</f>
        <v>#VALUE!</v>
      </c>
    </row>
    <row r="51" spans="1:25" x14ac:dyDescent="0.25">
      <c r="A51" s="3" t="s">
        <v>18</v>
      </c>
      <c r="B51" s="8">
        <v>0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f>-$D$34*$D$34/2/$D$32</f>
        <v>-7.8125E-2</v>
      </c>
      <c r="K51" s="8">
        <v>1</v>
      </c>
      <c r="L51" s="8">
        <v>0</v>
      </c>
      <c r="M51" s="8">
        <f>-2-$D$34*$D$34/$D$32</f>
        <v>-2.15625</v>
      </c>
      <c r="N51" s="8">
        <f>$D$34*$D$34/2/$D$32</f>
        <v>7.8125E-2</v>
      </c>
      <c r="O51" s="8">
        <v>1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Y51" s="8">
        <v>0</v>
      </c>
    </row>
    <row r="52" spans="1:25" x14ac:dyDescent="0.25">
      <c r="A52" s="3" t="s">
        <v>21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f>$D$34*$D$34/$D$32+$D$37</f>
        <v>0.1257091129499224</v>
      </c>
      <c r="M52" s="8">
        <f>$D$34*$D$34/2/$D$32</f>
        <v>7.8125E-2</v>
      </c>
      <c r="N52" s="8">
        <f>-2*$D$34*$D$34/$D$32-2*$D$37</f>
        <v>-0.2514182258998448</v>
      </c>
      <c r="O52" s="8">
        <v>0</v>
      </c>
      <c r="P52" s="8">
        <f>$D$34*$D$34/$D$32+$D$37</f>
        <v>0.1257091129499224</v>
      </c>
      <c r="Q52" s="8">
        <f>-$D$34*$D$34/2/$D$32</f>
        <v>-7.8125E-2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Y52" s="8" t="e">
        <f>-$D$30*$D$31*$D$31*$D$31*$D$31</f>
        <v>#VALUE!</v>
      </c>
    </row>
    <row r="53" spans="1:25" x14ac:dyDescent="0.25">
      <c r="A53" s="3" t="s">
        <v>22</v>
      </c>
      <c r="B53" s="8">
        <v>0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f>-$D$34*$D$34/2/$D$32</f>
        <v>-7.8125E-2</v>
      </c>
      <c r="M53" s="8">
        <v>1</v>
      </c>
      <c r="N53" s="8">
        <v>0</v>
      </c>
      <c r="O53" s="8">
        <f>-2-$D$34*$D$34/$D$32</f>
        <v>-2.15625</v>
      </c>
      <c r="P53" s="8">
        <f>$D$34*$D$34/2/$D$32</f>
        <v>7.8125E-2</v>
      </c>
      <c r="Q53" s="8">
        <v>1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Y53" s="8">
        <v>0</v>
      </c>
    </row>
    <row r="54" spans="1:25" x14ac:dyDescent="0.25">
      <c r="A54" s="3" t="s">
        <v>23</v>
      </c>
      <c r="B54" s="8">
        <v>0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f>$D$34*$D$34/$D$32+$D$37</f>
        <v>0.1257091129499224</v>
      </c>
      <c r="O54" s="8">
        <f>$D$34*$D$34/2/$D$32</f>
        <v>7.8125E-2</v>
      </c>
      <c r="P54" s="8">
        <f>-2*$D$34*$D$34/$D$32-2*$D$37</f>
        <v>-0.2514182258998448</v>
      </c>
      <c r="Q54" s="8">
        <v>0</v>
      </c>
      <c r="R54" s="8">
        <f>$D$34*$D$34/$D$32+$D$37</f>
        <v>0.1257091129499224</v>
      </c>
      <c r="S54" s="8">
        <f>-$D$34*$D$34/2/$D$32</f>
        <v>-7.8125E-2</v>
      </c>
      <c r="T54" s="8">
        <v>0</v>
      </c>
      <c r="U54" s="8">
        <v>0</v>
      </c>
      <c r="V54" s="8">
        <v>0</v>
      </c>
      <c r="W54" s="8">
        <v>0</v>
      </c>
      <c r="Y54" s="8" t="e">
        <f>-$D$30*$D$31*$D$31*$D$31*$D$31</f>
        <v>#VALUE!</v>
      </c>
    </row>
    <row r="55" spans="1:25" x14ac:dyDescent="0.25">
      <c r="A55" s="3" t="s">
        <v>24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f>-$D$34*$D$34/2/$D$32</f>
        <v>-7.8125E-2</v>
      </c>
      <c r="O55" s="8">
        <v>1</v>
      </c>
      <c r="P55" s="8">
        <v>0</v>
      </c>
      <c r="Q55" s="8">
        <f>-2-$D$34*$D$34/$D$32</f>
        <v>-2.15625</v>
      </c>
      <c r="R55" s="8">
        <f>$D$34*$D$34/2/$D$32</f>
        <v>7.8125E-2</v>
      </c>
      <c r="S55" s="8">
        <v>1</v>
      </c>
      <c r="T55" s="8">
        <v>0</v>
      </c>
      <c r="U55" s="8">
        <v>0</v>
      </c>
      <c r="V55" s="8">
        <v>0</v>
      </c>
      <c r="W55" s="8">
        <v>0</v>
      </c>
      <c r="Y55" s="8">
        <v>0</v>
      </c>
    </row>
    <row r="56" spans="1:25" x14ac:dyDescent="0.25">
      <c r="A56" s="3" t="s">
        <v>25</v>
      </c>
      <c r="B56" s="8">
        <v>0</v>
      </c>
      <c r="C56" s="8">
        <v>0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f>$D$34*$D$34/$D$32+$D$37</f>
        <v>0.1257091129499224</v>
      </c>
      <c r="Q56" s="8">
        <f>$D$34*$D$34/2/$D$32</f>
        <v>7.8125E-2</v>
      </c>
      <c r="R56" s="8">
        <f>-2*$D$34*$D$34/$D$32-2*$D$37</f>
        <v>-0.2514182258998448</v>
      </c>
      <c r="S56" s="8">
        <v>0</v>
      </c>
      <c r="T56" s="8">
        <f>$D$34*$D$34/$D$32+$D$37</f>
        <v>0.1257091129499224</v>
      </c>
      <c r="U56" s="8">
        <f>-$D$34*$D$34/2/$D$32</f>
        <v>-7.8125E-2</v>
      </c>
      <c r="V56" s="8">
        <v>0</v>
      </c>
      <c r="W56" s="8">
        <v>0</v>
      </c>
      <c r="Y56" s="8" t="e">
        <f>-$D$30*$D$31*$D$31*$D$31*$D$31</f>
        <v>#VALUE!</v>
      </c>
    </row>
    <row r="57" spans="1:25" x14ac:dyDescent="0.25">
      <c r="A57" s="3" t="s">
        <v>26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f>-$D$34*$D$34/2/$D$32</f>
        <v>-7.8125E-2</v>
      </c>
      <c r="Q57" s="8">
        <v>1</v>
      </c>
      <c r="R57" s="8">
        <v>0</v>
      </c>
      <c r="S57" s="8">
        <f>-2-$D$34*$D$34/$D$32</f>
        <v>-2.15625</v>
      </c>
      <c r="T57" s="8">
        <f>$D$34*$D$34/2/$D$32</f>
        <v>7.8125E-2</v>
      </c>
      <c r="U57" s="8">
        <v>1</v>
      </c>
      <c r="V57" s="8">
        <v>0</v>
      </c>
      <c r="W57" s="8">
        <v>0</v>
      </c>
      <c r="Y57" s="8">
        <v>0</v>
      </c>
    </row>
    <row r="58" spans="1:25" x14ac:dyDescent="0.25">
      <c r="A58" s="3" t="s">
        <v>27</v>
      </c>
      <c r="B58" s="8">
        <v>0</v>
      </c>
      <c r="C58" s="8">
        <v>0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f>$D$34*$D$34/$D$32+$D$37</f>
        <v>0.1257091129499224</v>
      </c>
      <c r="S58" s="8">
        <f>$D$34*$D$34/2/$D$32</f>
        <v>7.8125E-2</v>
      </c>
      <c r="T58" s="8">
        <f>-2*$D$34*$D$34/$D$32-2*$D$37</f>
        <v>-0.2514182258998448</v>
      </c>
      <c r="U58" s="8">
        <v>0</v>
      </c>
      <c r="V58" s="8">
        <f>$D$34*$D$34/$D$32+$D$37</f>
        <v>0.1257091129499224</v>
      </c>
      <c r="W58" s="8">
        <f>-$D$34*$D$34/2/$D$32</f>
        <v>-7.8125E-2</v>
      </c>
      <c r="Y58" s="8" t="e">
        <f>-$D$30*$D$31*$D$31*$D$31*$D$31</f>
        <v>#VALUE!</v>
      </c>
    </row>
    <row r="59" spans="1:25" x14ac:dyDescent="0.25">
      <c r="A59" s="3" t="s">
        <v>28</v>
      </c>
      <c r="B59" s="8">
        <v>0</v>
      </c>
      <c r="C59" s="8">
        <v>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f>-$D$34*$D$34/2/$D$32</f>
        <v>-7.8125E-2</v>
      </c>
      <c r="S59" s="8">
        <v>1</v>
      </c>
      <c r="T59" s="8">
        <v>0</v>
      </c>
      <c r="U59" s="8">
        <f>-2-$D$34*$D$34/$D$32</f>
        <v>-2.15625</v>
      </c>
      <c r="V59" s="8">
        <f>$D$34*$D$34/2/$D$32</f>
        <v>7.8125E-2</v>
      </c>
      <c r="W59" s="8">
        <v>1</v>
      </c>
      <c r="Y59" s="8">
        <v>0</v>
      </c>
    </row>
    <row r="60" spans="1:25" x14ac:dyDescent="0.25">
      <c r="A60" s="3" t="s">
        <v>19</v>
      </c>
      <c r="B60" s="8">
        <v>0</v>
      </c>
      <c r="C60" s="8">
        <v>0</v>
      </c>
      <c r="D60" s="8">
        <v>1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Y60" s="8">
        <v>0</v>
      </c>
    </row>
    <row r="61" spans="1:25" x14ac:dyDescent="0.25">
      <c r="A61" s="3" t="s">
        <v>20</v>
      </c>
      <c r="B61" s="8">
        <v>0</v>
      </c>
      <c r="C61" s="8">
        <v>0</v>
      </c>
      <c r="D61" s="8">
        <v>0</v>
      </c>
      <c r="E61" s="8">
        <v>1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Y61" s="8">
        <v>0</v>
      </c>
    </row>
    <row r="62" spans="1:25" x14ac:dyDescent="0.25">
      <c r="A62" s="3" t="s">
        <v>29</v>
      </c>
      <c r="B62" s="8">
        <v>0</v>
      </c>
      <c r="C62" s="8">
        <v>0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f>-D34*D34/D32/2-D37/2</f>
        <v>-6.2854556474961201E-2</v>
      </c>
      <c r="S62" s="8">
        <v>0</v>
      </c>
      <c r="T62" s="8">
        <v>0</v>
      </c>
      <c r="U62" s="8">
        <f>-D34*D34/D32</f>
        <v>-0.15625</v>
      </c>
      <c r="V62" s="8">
        <f>D34*D34/D32/2+D37/2</f>
        <v>6.2854556474961201E-2</v>
      </c>
      <c r="W62" s="8">
        <v>0</v>
      </c>
      <c r="Y62" s="8">
        <v>0</v>
      </c>
    </row>
    <row r="63" spans="1:25" x14ac:dyDescent="0.25">
      <c r="A63" s="3" t="s">
        <v>30</v>
      </c>
      <c r="B63" s="8">
        <v>0</v>
      </c>
      <c r="C63" s="8">
        <v>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-1</v>
      </c>
      <c r="T63" s="8">
        <v>0</v>
      </c>
      <c r="U63" s="8">
        <v>0</v>
      </c>
      <c r="V63" s="8">
        <v>0</v>
      </c>
      <c r="W63" s="8">
        <v>1</v>
      </c>
      <c r="Y63" s="8">
        <v>0</v>
      </c>
    </row>
    <row r="64" spans="1:25" x14ac:dyDescent="0.25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Q64" s="8"/>
    </row>
    <row r="65" spans="2:12" x14ac:dyDescent="0.25">
      <c r="B65" s="7"/>
      <c r="C65" s="7"/>
      <c r="D65" s="7"/>
      <c r="E65" s="7"/>
      <c r="F65" s="7"/>
      <c r="G65" s="7"/>
      <c r="H65" s="7"/>
      <c r="I65" s="7"/>
      <c r="J65" s="7"/>
      <c r="K65" s="7"/>
      <c r="L65" s="8"/>
    </row>
    <row r="66" spans="2:12" x14ac:dyDescent="0.25">
      <c r="B66" s="7"/>
      <c r="C66" s="7"/>
      <c r="D66" s="7"/>
      <c r="E66" s="7"/>
      <c r="F66" s="7"/>
      <c r="G66" s="7"/>
      <c r="H66" s="7"/>
      <c r="I66" s="7"/>
      <c r="J66" s="7"/>
      <c r="K66" s="7"/>
      <c r="L66" s="8"/>
    </row>
    <row r="67" spans="2:12" x14ac:dyDescent="0.25">
      <c r="B67" s="7"/>
      <c r="C67" s="7"/>
      <c r="D67" s="7"/>
      <c r="E67" s="7"/>
      <c r="F67" s="7"/>
      <c r="G67" s="7"/>
      <c r="H67" s="7"/>
      <c r="I67" s="7"/>
      <c r="J67" s="7"/>
      <c r="K67" s="7"/>
      <c r="L67" s="8"/>
    </row>
    <row r="68" spans="2:12" x14ac:dyDescent="0.25">
      <c r="B68" s="7"/>
      <c r="C68" s="7"/>
      <c r="D68" s="7"/>
      <c r="E68" s="7"/>
      <c r="F68" s="7"/>
      <c r="G68" s="7"/>
      <c r="H68" s="7"/>
      <c r="I68" s="7"/>
      <c r="J68" s="7"/>
      <c r="K68" s="7"/>
      <c r="L68" s="8"/>
    </row>
    <row r="69" spans="2:12" x14ac:dyDescent="0.25">
      <c r="B69" s="7"/>
      <c r="C69" s="7"/>
      <c r="D69" s="7"/>
      <c r="E69" s="7"/>
      <c r="F69" s="7"/>
      <c r="G69" s="7"/>
      <c r="H69" s="7"/>
      <c r="I69" s="7"/>
      <c r="J69" s="7"/>
      <c r="K69" s="7"/>
      <c r="L69" s="8"/>
    </row>
    <row r="70" spans="2:12" x14ac:dyDescent="0.25">
      <c r="B70" s="7"/>
      <c r="C70" s="7"/>
      <c r="D70" s="7"/>
      <c r="E70" s="7"/>
      <c r="F70" s="7"/>
      <c r="G70" s="7"/>
      <c r="H70" s="7"/>
      <c r="I70" s="7"/>
      <c r="J70" s="7"/>
      <c r="K70" s="7"/>
      <c r="L70" s="8"/>
    </row>
    <row r="71" spans="2:12" x14ac:dyDescent="0.25">
      <c r="B71" s="7"/>
      <c r="C71" s="7"/>
      <c r="D71" s="7"/>
      <c r="E71" s="7"/>
      <c r="F71" s="7"/>
      <c r="G71" s="7"/>
      <c r="H71" s="7"/>
      <c r="I71" s="7"/>
      <c r="J71" s="7"/>
      <c r="K71" s="7"/>
      <c r="L71" s="8"/>
    </row>
    <row r="72" spans="2:12" x14ac:dyDescent="0.25">
      <c r="B72" s="7"/>
      <c r="C72" s="7"/>
      <c r="D72" s="7"/>
      <c r="E72" s="7"/>
      <c r="F72" s="7"/>
      <c r="G72" s="7"/>
      <c r="H72" s="7"/>
      <c r="I72" s="7"/>
      <c r="J72" s="7"/>
      <c r="K72" s="7"/>
      <c r="L72" s="8"/>
    </row>
    <row r="73" spans="2:12" x14ac:dyDescent="0.25">
      <c r="B73" s="1"/>
      <c r="K73" s="14" t="s">
        <v>8</v>
      </c>
    </row>
    <row r="74" spans="2:12" ht="18.75" x14ac:dyDescent="0.25">
      <c r="B74" s="1"/>
      <c r="C74" s="5"/>
    </row>
    <row r="75" spans="2:12" ht="18.75" x14ac:dyDescent="0.25">
      <c r="B75" s="1"/>
      <c r="C75" s="22" t="s">
        <v>193</v>
      </c>
    </row>
    <row r="76" spans="2:12" ht="18.75" x14ac:dyDescent="0.25">
      <c r="D76" s="5" t="s">
        <v>182</v>
      </c>
      <c r="E76" s="8"/>
    </row>
    <row r="77" spans="2:12" x14ac:dyDescent="0.25">
      <c r="B77" s="14"/>
      <c r="C77" s="9"/>
      <c r="D77" s="9"/>
      <c r="E77" s="8"/>
    </row>
    <row r="78" spans="2:12" ht="18.75" x14ac:dyDescent="0.25">
      <c r="B78" s="16"/>
      <c r="C78" s="3" t="s">
        <v>179</v>
      </c>
      <c r="D78" s="3">
        <v>0.1</v>
      </c>
      <c r="E78" s="5"/>
    </row>
    <row r="79" spans="2:12" x14ac:dyDescent="0.25">
      <c r="B79" s="16"/>
      <c r="C79" s="16"/>
      <c r="D79" s="16"/>
      <c r="E79" s="16"/>
      <c r="F79" s="16"/>
      <c r="G79" s="3" t="s">
        <v>115</v>
      </c>
      <c r="H79" s="3">
        <f>1E+30*MDETERM(B88:AM125)</f>
        <v>1.200963669221943E-6</v>
      </c>
    </row>
    <row r="80" spans="2:12" ht="18" x14ac:dyDescent="0.25">
      <c r="B80" s="16"/>
      <c r="C80" s="17" t="s">
        <v>180</v>
      </c>
      <c r="D80" s="16">
        <f>1/16</f>
        <v>6.25E-2</v>
      </c>
      <c r="E80" s="16"/>
      <c r="F80" s="16"/>
    </row>
    <row r="83" spans="1:41" x14ac:dyDescent="0.25">
      <c r="D83" s="3">
        <v>-7.7056357692955654E-3</v>
      </c>
      <c r="G83" s="13">
        <f>PI()*D80/SQRT(-D83)</f>
        <v>2.2367922616451019</v>
      </c>
    </row>
    <row r="84" spans="1:41" x14ac:dyDescent="0.25">
      <c r="C84" s="14"/>
      <c r="D84" s="18"/>
      <c r="E84" s="16"/>
      <c r="F84" s="16"/>
    </row>
    <row r="85" spans="1:41" x14ac:dyDescent="0.25">
      <c r="C85" s="14"/>
      <c r="D85" s="18"/>
      <c r="E85" s="16"/>
      <c r="F85" s="16"/>
    </row>
    <row r="86" spans="1:41" x14ac:dyDescent="0.25">
      <c r="C86" s="16"/>
      <c r="D86" s="18"/>
      <c r="E86" s="16"/>
      <c r="F86" s="16"/>
    </row>
    <row r="87" spans="1:41" x14ac:dyDescent="0.25">
      <c r="B87" s="4" t="s">
        <v>0</v>
      </c>
      <c r="C87" s="4" t="s">
        <v>117</v>
      </c>
      <c r="D87" s="4" t="s">
        <v>1</v>
      </c>
      <c r="E87" s="4" t="s">
        <v>118</v>
      </c>
      <c r="F87" s="4" t="s">
        <v>2</v>
      </c>
      <c r="G87" s="4" t="s">
        <v>119</v>
      </c>
      <c r="H87" s="4" t="s">
        <v>3</v>
      </c>
      <c r="I87" s="4" t="s">
        <v>120</v>
      </c>
      <c r="J87" s="4" t="s">
        <v>4</v>
      </c>
      <c r="K87" s="4" t="s">
        <v>121</v>
      </c>
      <c r="L87" s="4" t="s">
        <v>5</v>
      </c>
      <c r="M87" s="4" t="s">
        <v>122</v>
      </c>
      <c r="N87" s="4" t="s">
        <v>6</v>
      </c>
      <c r="O87" s="4" t="s">
        <v>123</v>
      </c>
      <c r="P87" s="4" t="s">
        <v>7</v>
      </c>
      <c r="Q87" s="4" t="s">
        <v>124</v>
      </c>
      <c r="R87" s="4" t="s">
        <v>31</v>
      </c>
      <c r="S87" s="4" t="s">
        <v>125</v>
      </c>
      <c r="T87" s="4" t="s">
        <v>32</v>
      </c>
      <c r="U87" s="4" t="s">
        <v>126</v>
      </c>
      <c r="V87" s="4" t="s">
        <v>33</v>
      </c>
      <c r="W87" s="4" t="s">
        <v>127</v>
      </c>
      <c r="X87" s="4" t="s">
        <v>42</v>
      </c>
      <c r="Y87" s="4" t="s">
        <v>128</v>
      </c>
      <c r="Z87" s="4" t="s">
        <v>43</v>
      </c>
      <c r="AA87" s="4" t="s">
        <v>129</v>
      </c>
      <c r="AB87" s="4" t="s">
        <v>44</v>
      </c>
      <c r="AC87" s="4" t="s">
        <v>130</v>
      </c>
      <c r="AD87" s="4" t="s">
        <v>45</v>
      </c>
      <c r="AE87" s="4" t="s">
        <v>131</v>
      </c>
      <c r="AF87" s="4" t="s">
        <v>56</v>
      </c>
      <c r="AG87" s="4" t="s">
        <v>132</v>
      </c>
      <c r="AH87" s="4" t="s">
        <v>57</v>
      </c>
      <c r="AI87" s="4" t="s">
        <v>133</v>
      </c>
      <c r="AJ87" s="4" t="s">
        <v>58</v>
      </c>
      <c r="AK87" s="4" t="s">
        <v>134</v>
      </c>
      <c r="AL87" s="4" t="s">
        <v>59</v>
      </c>
      <c r="AM87" s="4" t="s">
        <v>135</v>
      </c>
    </row>
    <row r="88" spans="1:41" x14ac:dyDescent="0.25">
      <c r="A88" s="3" t="s">
        <v>9</v>
      </c>
      <c r="B88" s="8">
        <f>$D$80*$D$80/$D$78+$D$83</f>
        <v>3.1356864230704433E-2</v>
      </c>
      <c r="C88" s="8">
        <f>$D$80*$D$80/2/$D$78</f>
        <v>1.953125E-2</v>
      </c>
      <c r="D88" s="8">
        <f>-2*$D$80*$D$80/$D$78-2*$D$83</f>
        <v>-6.2713728461408866E-2</v>
      </c>
      <c r="E88" s="8">
        <v>0</v>
      </c>
      <c r="F88" s="8">
        <f>$D$80*$D$80/$D$78+$D$83</f>
        <v>3.1356864230704433E-2</v>
      </c>
      <c r="G88" s="8">
        <f>-$D$80*$D$80/2/$D$78</f>
        <v>-1.953125E-2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  <c r="W88" s="8">
        <v>0</v>
      </c>
      <c r="X88" s="8">
        <v>0</v>
      </c>
      <c r="Y88" s="8">
        <v>0</v>
      </c>
      <c r="Z88" s="8">
        <v>0</v>
      </c>
      <c r="AA88" s="8">
        <v>0</v>
      </c>
      <c r="AB88" s="8">
        <v>0</v>
      </c>
      <c r="AC88" s="8">
        <v>0</v>
      </c>
      <c r="AD88" s="8">
        <v>0</v>
      </c>
      <c r="AE88" s="8">
        <v>0</v>
      </c>
      <c r="AF88" s="8">
        <v>0</v>
      </c>
      <c r="AG88" s="8">
        <v>0</v>
      </c>
      <c r="AH88" s="8">
        <v>0</v>
      </c>
      <c r="AI88" s="8">
        <v>0</v>
      </c>
      <c r="AJ88" s="8">
        <v>0</v>
      </c>
      <c r="AK88" s="8">
        <v>0</v>
      </c>
      <c r="AL88" s="8">
        <v>0</v>
      </c>
      <c r="AM88" s="8">
        <v>0</v>
      </c>
      <c r="AO88" s="8" t="e">
        <f>-$D$76*$D$77*$D$77*$D$77*$D$77</f>
        <v>#VALUE!</v>
      </c>
    </row>
    <row r="89" spans="1:41" x14ac:dyDescent="0.25">
      <c r="A89" s="3" t="s">
        <v>10</v>
      </c>
      <c r="B89" s="8">
        <f>-$D$80*$D$80/2/$D$78</f>
        <v>-1.953125E-2</v>
      </c>
      <c r="C89" s="8">
        <v>1</v>
      </c>
      <c r="D89" s="8">
        <v>0</v>
      </c>
      <c r="E89" s="8">
        <f>-2-$D$80*$D$80/$D$78</f>
        <v>-2.0390625</v>
      </c>
      <c r="F89" s="8">
        <f>$D$80*$D$80/2/$D$78</f>
        <v>1.953125E-2</v>
      </c>
      <c r="G89" s="8">
        <v>1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8">
        <v>0</v>
      </c>
      <c r="W89" s="8">
        <v>0</v>
      </c>
      <c r="X89" s="8">
        <v>0</v>
      </c>
      <c r="Y89" s="8">
        <v>0</v>
      </c>
      <c r="Z89" s="8">
        <v>0</v>
      </c>
      <c r="AA89" s="8">
        <v>0</v>
      </c>
      <c r="AB89" s="8">
        <v>0</v>
      </c>
      <c r="AC89" s="8">
        <v>0</v>
      </c>
      <c r="AD89" s="8">
        <v>0</v>
      </c>
      <c r="AE89" s="8">
        <v>0</v>
      </c>
      <c r="AF89" s="8">
        <v>0</v>
      </c>
      <c r="AG89" s="8">
        <v>0</v>
      </c>
      <c r="AH89" s="8">
        <v>0</v>
      </c>
      <c r="AI89" s="8">
        <v>0</v>
      </c>
      <c r="AJ89" s="8">
        <v>0</v>
      </c>
      <c r="AK89" s="8">
        <v>0</v>
      </c>
      <c r="AL89" s="8">
        <v>0</v>
      </c>
      <c r="AM89" s="8">
        <v>0</v>
      </c>
      <c r="AO89" s="8">
        <v>0</v>
      </c>
    </row>
    <row r="90" spans="1:41" x14ac:dyDescent="0.25">
      <c r="A90" s="3" t="s">
        <v>11</v>
      </c>
      <c r="B90" s="8">
        <v>0</v>
      </c>
      <c r="C90" s="8">
        <v>0</v>
      </c>
      <c r="D90" s="8">
        <f>$D$80*$D$80/$D$78+$D$83</f>
        <v>3.1356864230704433E-2</v>
      </c>
      <c r="E90" s="8">
        <f>$D$80*$D$80/2/$D$78</f>
        <v>1.953125E-2</v>
      </c>
      <c r="F90" s="8">
        <f>-2*$D$80*$D$80/$D$78-2*$D$83</f>
        <v>-6.2713728461408866E-2</v>
      </c>
      <c r="G90" s="8">
        <v>0</v>
      </c>
      <c r="H90" s="8">
        <f>$D$80*$D$80/$D$78+$D$83</f>
        <v>3.1356864230704433E-2</v>
      </c>
      <c r="I90" s="8">
        <f>-$D$80*$D$80/2/$D$78</f>
        <v>-1.953125E-2</v>
      </c>
      <c r="J90" s="8">
        <v>0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0</v>
      </c>
      <c r="U90" s="8">
        <v>0</v>
      </c>
      <c r="V90" s="8">
        <v>0</v>
      </c>
      <c r="W90" s="8">
        <v>0</v>
      </c>
      <c r="X90" s="8">
        <v>0</v>
      </c>
      <c r="Y90" s="8">
        <v>0</v>
      </c>
      <c r="Z90" s="8">
        <v>0</v>
      </c>
      <c r="AA90" s="8">
        <v>0</v>
      </c>
      <c r="AB90" s="8">
        <v>0</v>
      </c>
      <c r="AC90" s="8">
        <v>0</v>
      </c>
      <c r="AD90" s="8">
        <v>0</v>
      </c>
      <c r="AE90" s="8">
        <v>0</v>
      </c>
      <c r="AF90" s="8">
        <v>0</v>
      </c>
      <c r="AG90" s="8">
        <v>0</v>
      </c>
      <c r="AH90" s="8">
        <v>0</v>
      </c>
      <c r="AI90" s="8">
        <v>0</v>
      </c>
      <c r="AJ90" s="8">
        <v>0</v>
      </c>
      <c r="AK90" s="8">
        <v>0</v>
      </c>
      <c r="AL90" s="8">
        <v>0</v>
      </c>
      <c r="AM90" s="8">
        <v>0</v>
      </c>
      <c r="AO90" s="8" t="e">
        <f>-$D$76*$D$77*$D$77*$D$77*$D$77</f>
        <v>#VALUE!</v>
      </c>
    </row>
    <row r="91" spans="1:41" x14ac:dyDescent="0.25">
      <c r="A91" s="3" t="s">
        <v>12</v>
      </c>
      <c r="B91" s="8">
        <v>0</v>
      </c>
      <c r="C91" s="8">
        <v>0</v>
      </c>
      <c r="D91" s="8">
        <f>-$D$80*$D$80/2/$D$78</f>
        <v>-1.953125E-2</v>
      </c>
      <c r="E91" s="8">
        <v>1</v>
      </c>
      <c r="F91" s="8">
        <v>0</v>
      </c>
      <c r="G91" s="8">
        <f>-2-$D$80*$D$80/$D$78</f>
        <v>-2.0390625</v>
      </c>
      <c r="H91" s="8">
        <f>$D$80*$D$80/2/$D$78</f>
        <v>1.953125E-2</v>
      </c>
      <c r="I91" s="8">
        <v>1</v>
      </c>
      <c r="J91" s="8">
        <v>0</v>
      </c>
      <c r="K91" s="8">
        <v>0</v>
      </c>
      <c r="L91" s="8">
        <v>0</v>
      </c>
      <c r="M91" s="8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8">
        <v>0</v>
      </c>
      <c r="V91" s="8">
        <v>0</v>
      </c>
      <c r="W91" s="8">
        <v>0</v>
      </c>
      <c r="X91" s="8">
        <v>0</v>
      </c>
      <c r="Y91" s="8">
        <v>0</v>
      </c>
      <c r="Z91" s="8">
        <v>0</v>
      </c>
      <c r="AA91" s="8">
        <v>0</v>
      </c>
      <c r="AB91" s="8">
        <v>0</v>
      </c>
      <c r="AC91" s="8">
        <v>0</v>
      </c>
      <c r="AD91" s="8">
        <v>0</v>
      </c>
      <c r="AE91" s="8">
        <v>0</v>
      </c>
      <c r="AF91" s="8">
        <v>0</v>
      </c>
      <c r="AG91" s="8">
        <v>0</v>
      </c>
      <c r="AH91" s="8">
        <v>0</v>
      </c>
      <c r="AI91" s="8">
        <v>0</v>
      </c>
      <c r="AJ91" s="8">
        <v>0</v>
      </c>
      <c r="AK91" s="8">
        <v>0</v>
      </c>
      <c r="AL91" s="8">
        <v>0</v>
      </c>
      <c r="AM91" s="8">
        <v>0</v>
      </c>
      <c r="AO91" s="8">
        <v>0</v>
      </c>
    </row>
    <row r="92" spans="1:41" x14ac:dyDescent="0.25">
      <c r="A92" s="3" t="s">
        <v>13</v>
      </c>
      <c r="B92" s="8">
        <v>0</v>
      </c>
      <c r="C92" s="8">
        <v>0</v>
      </c>
      <c r="D92" s="8">
        <v>0</v>
      </c>
      <c r="E92" s="8">
        <v>0</v>
      </c>
      <c r="F92" s="8">
        <f>$D$80*$D$80/$D$78+$D$83</f>
        <v>3.1356864230704433E-2</v>
      </c>
      <c r="G92" s="8">
        <f>$D$80*$D$80/2/$D$78</f>
        <v>1.953125E-2</v>
      </c>
      <c r="H92" s="8">
        <f>-2*$D$80*$D$80/$D$78-2*$D$83</f>
        <v>-6.2713728461408866E-2</v>
      </c>
      <c r="I92" s="8">
        <v>0</v>
      </c>
      <c r="J92" s="8">
        <f>$D$80*$D$80/$D$78+$D$83</f>
        <v>3.1356864230704433E-2</v>
      </c>
      <c r="K92" s="8">
        <f>-$D$80*$D$80/2/$D$78</f>
        <v>-1.953125E-2</v>
      </c>
      <c r="L92" s="8">
        <v>0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  <c r="W92" s="8">
        <v>0</v>
      </c>
      <c r="X92" s="8">
        <v>0</v>
      </c>
      <c r="Y92" s="8">
        <v>0</v>
      </c>
      <c r="Z92" s="8">
        <v>0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  <c r="AF92" s="8">
        <v>0</v>
      </c>
      <c r="AG92" s="8">
        <v>0</v>
      </c>
      <c r="AH92" s="8">
        <v>0</v>
      </c>
      <c r="AI92" s="8">
        <v>0</v>
      </c>
      <c r="AJ92" s="8">
        <v>0</v>
      </c>
      <c r="AK92" s="8">
        <v>0</v>
      </c>
      <c r="AL92" s="8">
        <v>0</v>
      </c>
      <c r="AM92" s="8">
        <v>0</v>
      </c>
      <c r="AO92" s="8" t="e">
        <f>-$D$76*$D$77*$D$77*$D$77*$D$77</f>
        <v>#VALUE!</v>
      </c>
    </row>
    <row r="93" spans="1:41" x14ac:dyDescent="0.25">
      <c r="A93" s="3" t="s">
        <v>14</v>
      </c>
      <c r="B93" s="8">
        <v>0</v>
      </c>
      <c r="C93" s="8">
        <v>0</v>
      </c>
      <c r="D93" s="8">
        <v>0</v>
      </c>
      <c r="E93" s="8">
        <v>0</v>
      </c>
      <c r="F93" s="8">
        <f>-$D$80*$D$80/2/$D$78</f>
        <v>-1.953125E-2</v>
      </c>
      <c r="G93" s="8">
        <v>1</v>
      </c>
      <c r="H93" s="8">
        <v>0</v>
      </c>
      <c r="I93" s="8">
        <f>-2-$D$80*$D$80/$D$78</f>
        <v>-2.0390625</v>
      </c>
      <c r="J93" s="8">
        <f>$D$80*$D$80/2/$D$78</f>
        <v>1.953125E-2</v>
      </c>
      <c r="K93" s="8">
        <v>1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>
        <v>0</v>
      </c>
      <c r="X93" s="8">
        <v>0</v>
      </c>
      <c r="Y93" s="8">
        <v>0</v>
      </c>
      <c r="Z93" s="8">
        <v>0</v>
      </c>
      <c r="AA93" s="8">
        <v>0</v>
      </c>
      <c r="AB93" s="8">
        <v>0</v>
      </c>
      <c r="AC93" s="8">
        <v>0</v>
      </c>
      <c r="AD93" s="8">
        <v>0</v>
      </c>
      <c r="AE93" s="8">
        <v>0</v>
      </c>
      <c r="AF93" s="8">
        <v>0</v>
      </c>
      <c r="AG93" s="8">
        <v>0</v>
      </c>
      <c r="AH93" s="8">
        <v>0</v>
      </c>
      <c r="AI93" s="8">
        <v>0</v>
      </c>
      <c r="AJ93" s="8">
        <v>0</v>
      </c>
      <c r="AK93" s="8">
        <v>0</v>
      </c>
      <c r="AL93" s="8">
        <v>0</v>
      </c>
      <c r="AM93" s="8">
        <v>0</v>
      </c>
      <c r="AO93" s="8">
        <v>0</v>
      </c>
    </row>
    <row r="94" spans="1:41" x14ac:dyDescent="0.25">
      <c r="A94" s="3" t="s">
        <v>15</v>
      </c>
      <c r="B94" s="8">
        <v>0</v>
      </c>
      <c r="C94" s="8">
        <v>0</v>
      </c>
      <c r="D94" s="8">
        <v>0</v>
      </c>
      <c r="E94" s="8">
        <v>0</v>
      </c>
      <c r="F94" s="8">
        <v>0</v>
      </c>
      <c r="G94" s="8">
        <v>0</v>
      </c>
      <c r="H94" s="8">
        <f>$D$80*$D$80/$D$78+$D$83</f>
        <v>3.1356864230704433E-2</v>
      </c>
      <c r="I94" s="8">
        <f>$D$80*$D$80/2/$D$78</f>
        <v>1.953125E-2</v>
      </c>
      <c r="J94" s="8">
        <f>-2*$D$80*$D$80/$D$78-2*$D$83</f>
        <v>-6.2713728461408866E-2</v>
      </c>
      <c r="K94" s="8">
        <v>0</v>
      </c>
      <c r="L94" s="8">
        <f>$D$80*$D$80/$D$78+$D$83</f>
        <v>3.1356864230704433E-2</v>
      </c>
      <c r="M94" s="8">
        <f>-$D$80*$D$80/2/$D$78</f>
        <v>-1.953125E-2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8">
        <v>0</v>
      </c>
      <c r="X94" s="8">
        <v>0</v>
      </c>
      <c r="Y94" s="8">
        <v>0</v>
      </c>
      <c r="Z94" s="8">
        <v>0</v>
      </c>
      <c r="AA94" s="8">
        <v>0</v>
      </c>
      <c r="AB94" s="8">
        <v>0</v>
      </c>
      <c r="AC94" s="8">
        <v>0</v>
      </c>
      <c r="AD94" s="8">
        <v>0</v>
      </c>
      <c r="AE94" s="8">
        <v>0</v>
      </c>
      <c r="AF94" s="8">
        <v>0</v>
      </c>
      <c r="AG94" s="8">
        <v>0</v>
      </c>
      <c r="AH94" s="8">
        <v>0</v>
      </c>
      <c r="AI94" s="8">
        <v>0</v>
      </c>
      <c r="AJ94" s="8">
        <v>0</v>
      </c>
      <c r="AK94" s="8">
        <v>0</v>
      </c>
      <c r="AL94" s="8">
        <v>0</v>
      </c>
      <c r="AM94" s="8">
        <v>0</v>
      </c>
      <c r="AO94" s="8" t="e">
        <f>-$D$76*$D$77*$D$77*$D$77*$D$77</f>
        <v>#VALUE!</v>
      </c>
    </row>
    <row r="95" spans="1:41" x14ac:dyDescent="0.25">
      <c r="A95" s="3" t="s">
        <v>16</v>
      </c>
      <c r="B95" s="8">
        <v>0</v>
      </c>
      <c r="C95" s="8">
        <v>0</v>
      </c>
      <c r="D95" s="8">
        <v>0</v>
      </c>
      <c r="E95" s="8">
        <v>0</v>
      </c>
      <c r="F95" s="8">
        <v>0</v>
      </c>
      <c r="G95" s="8">
        <v>0</v>
      </c>
      <c r="H95" s="8">
        <f>-$D$80*$D$80/2/$D$78</f>
        <v>-1.953125E-2</v>
      </c>
      <c r="I95" s="8">
        <v>1</v>
      </c>
      <c r="J95" s="8">
        <v>0</v>
      </c>
      <c r="K95" s="8">
        <f>-2-$D$80*$D$80/$D$78</f>
        <v>-2.0390625</v>
      </c>
      <c r="L95" s="8">
        <f>$D$80*$D$80/2/$D$78</f>
        <v>1.953125E-2</v>
      </c>
      <c r="M95" s="8">
        <v>1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8">
        <v>0</v>
      </c>
      <c r="AA95" s="8">
        <v>0</v>
      </c>
      <c r="AB95" s="8">
        <v>0</v>
      </c>
      <c r="AC95" s="8">
        <v>0</v>
      </c>
      <c r="AD95" s="8">
        <v>0</v>
      </c>
      <c r="AE95" s="8">
        <v>0</v>
      </c>
      <c r="AF95" s="8">
        <v>0</v>
      </c>
      <c r="AG95" s="8">
        <v>0</v>
      </c>
      <c r="AH95" s="8">
        <v>0</v>
      </c>
      <c r="AI95" s="8">
        <v>0</v>
      </c>
      <c r="AJ95" s="8">
        <v>0</v>
      </c>
      <c r="AK95" s="8">
        <v>0</v>
      </c>
      <c r="AL95" s="8">
        <v>0</v>
      </c>
      <c r="AM95" s="8">
        <v>0</v>
      </c>
      <c r="AO95" s="8">
        <v>0</v>
      </c>
    </row>
    <row r="96" spans="1:41" x14ac:dyDescent="0.25">
      <c r="A96" s="3" t="s">
        <v>17</v>
      </c>
      <c r="B96" s="8">
        <v>0</v>
      </c>
      <c r="C96" s="8">
        <v>0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f>$D$80*$D$80/$D$78+$D$83</f>
        <v>3.1356864230704433E-2</v>
      </c>
      <c r="K96" s="8">
        <f>$D$80*$D$80/2/$D$78</f>
        <v>1.953125E-2</v>
      </c>
      <c r="L96" s="8">
        <f>-2*$D$80*$D$80/$D$78-2*$D$83</f>
        <v>-6.2713728461408866E-2</v>
      </c>
      <c r="M96" s="8">
        <v>0</v>
      </c>
      <c r="N96" s="8">
        <f>$D$80*$D$80/$D$78+$D$83</f>
        <v>3.1356864230704433E-2</v>
      </c>
      <c r="O96" s="8">
        <f>-$D$80*$D$80/2/$D$78</f>
        <v>-1.953125E-2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8">
        <v>0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8">
        <v>0</v>
      </c>
      <c r="AF96" s="8">
        <v>0</v>
      </c>
      <c r="AG96" s="8">
        <v>0</v>
      </c>
      <c r="AH96" s="8">
        <v>0</v>
      </c>
      <c r="AI96" s="8">
        <v>0</v>
      </c>
      <c r="AJ96" s="8">
        <v>0</v>
      </c>
      <c r="AK96" s="8">
        <v>0</v>
      </c>
      <c r="AL96" s="8">
        <v>0</v>
      </c>
      <c r="AM96" s="8">
        <v>0</v>
      </c>
      <c r="AO96" s="8" t="e">
        <f>-$D$76*$D$77*$D$77*$D$77*$D$77</f>
        <v>#VALUE!</v>
      </c>
    </row>
    <row r="97" spans="1:41" x14ac:dyDescent="0.25">
      <c r="A97" s="3" t="s">
        <v>18</v>
      </c>
      <c r="B97" s="8">
        <v>0</v>
      </c>
      <c r="C97" s="8">
        <v>0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f>-$D$80*$D$80/2/$D$78</f>
        <v>-1.953125E-2</v>
      </c>
      <c r="K97" s="8">
        <v>1</v>
      </c>
      <c r="L97" s="8">
        <v>0</v>
      </c>
      <c r="M97" s="8">
        <f>-2-$D$80*$D$80/$D$78</f>
        <v>-2.0390625</v>
      </c>
      <c r="N97" s="8">
        <f>$D$80*$D$80/2/$D$78</f>
        <v>1.953125E-2</v>
      </c>
      <c r="O97" s="8">
        <v>1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8">
        <v>0</v>
      </c>
      <c r="X97" s="8">
        <v>0</v>
      </c>
      <c r="Y97" s="8">
        <v>0</v>
      </c>
      <c r="Z97" s="8">
        <v>0</v>
      </c>
      <c r="AA97" s="8">
        <v>0</v>
      </c>
      <c r="AB97" s="8">
        <v>0</v>
      </c>
      <c r="AC97" s="8">
        <v>0</v>
      </c>
      <c r="AD97" s="8">
        <v>0</v>
      </c>
      <c r="AE97" s="8">
        <v>0</v>
      </c>
      <c r="AF97" s="8">
        <v>0</v>
      </c>
      <c r="AG97" s="8">
        <v>0</v>
      </c>
      <c r="AH97" s="8">
        <v>0</v>
      </c>
      <c r="AI97" s="8">
        <v>0</v>
      </c>
      <c r="AJ97" s="8">
        <v>0</v>
      </c>
      <c r="AK97" s="8">
        <v>0</v>
      </c>
      <c r="AL97" s="8">
        <v>0</v>
      </c>
      <c r="AM97" s="8">
        <v>0</v>
      </c>
      <c r="AO97" s="8">
        <v>0</v>
      </c>
    </row>
    <row r="98" spans="1:41" x14ac:dyDescent="0.25">
      <c r="A98" s="3" t="s">
        <v>21</v>
      </c>
      <c r="B98" s="8">
        <v>0</v>
      </c>
      <c r="C98" s="8">
        <v>0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f>$D$80*$D$80/$D$78+$D$83</f>
        <v>3.1356864230704433E-2</v>
      </c>
      <c r="M98" s="8">
        <f>$D$80*$D$80/2/$D$78</f>
        <v>1.953125E-2</v>
      </c>
      <c r="N98" s="8">
        <f>-2*$D$80*$D$80/$D$78-2*$D$83</f>
        <v>-6.2713728461408866E-2</v>
      </c>
      <c r="O98" s="8">
        <v>0</v>
      </c>
      <c r="P98" s="8">
        <f>$D$80*$D$80/$D$78+$D$83</f>
        <v>3.1356864230704433E-2</v>
      </c>
      <c r="Q98" s="8">
        <f>-$D$80*$D$80/2/$D$78</f>
        <v>-1.953125E-2</v>
      </c>
      <c r="R98" s="8">
        <v>0</v>
      </c>
      <c r="S98" s="8">
        <v>0</v>
      </c>
      <c r="T98" s="8">
        <v>0</v>
      </c>
      <c r="U98" s="8">
        <v>0</v>
      </c>
      <c r="V98" s="8">
        <v>0</v>
      </c>
      <c r="W98" s="8">
        <v>0</v>
      </c>
      <c r="X98" s="8">
        <v>0</v>
      </c>
      <c r="Y98" s="8">
        <v>0</v>
      </c>
      <c r="Z98" s="8">
        <v>0</v>
      </c>
      <c r="AA98" s="8">
        <v>0</v>
      </c>
      <c r="AB98" s="8">
        <v>0</v>
      </c>
      <c r="AC98" s="8">
        <v>0</v>
      </c>
      <c r="AD98" s="8">
        <v>0</v>
      </c>
      <c r="AE98" s="8">
        <v>0</v>
      </c>
      <c r="AF98" s="8">
        <v>0</v>
      </c>
      <c r="AG98" s="8">
        <v>0</v>
      </c>
      <c r="AH98" s="8">
        <v>0</v>
      </c>
      <c r="AI98" s="8">
        <v>0</v>
      </c>
      <c r="AJ98" s="8">
        <v>0</v>
      </c>
      <c r="AK98" s="8">
        <v>0</v>
      </c>
      <c r="AL98" s="8">
        <v>0</v>
      </c>
      <c r="AM98" s="8">
        <v>0</v>
      </c>
      <c r="AO98" s="8" t="e">
        <f>-$D$76*$D$77*$D$77*$D$77*$D$77</f>
        <v>#VALUE!</v>
      </c>
    </row>
    <row r="99" spans="1:41" x14ac:dyDescent="0.25">
      <c r="A99" s="3" t="s">
        <v>22</v>
      </c>
      <c r="B99" s="8">
        <v>0</v>
      </c>
      <c r="C99" s="8">
        <v>0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f>-$D$80*$D$80/2/$D$78</f>
        <v>-1.953125E-2</v>
      </c>
      <c r="M99" s="8">
        <v>1</v>
      </c>
      <c r="N99" s="8">
        <v>0</v>
      </c>
      <c r="O99" s="8">
        <f>-2-$D$80*$D$80/$D$78</f>
        <v>-2.0390625</v>
      </c>
      <c r="P99" s="8">
        <f>$D$80*$D$80/2/$D$78</f>
        <v>1.953125E-2</v>
      </c>
      <c r="Q99" s="8">
        <v>1</v>
      </c>
      <c r="R99" s="8">
        <v>0</v>
      </c>
      <c r="S99" s="8">
        <v>0</v>
      </c>
      <c r="T99" s="8">
        <v>0</v>
      </c>
      <c r="U99" s="8">
        <v>0</v>
      </c>
      <c r="V99" s="8">
        <v>0</v>
      </c>
      <c r="W99" s="8">
        <v>0</v>
      </c>
      <c r="X99" s="8">
        <v>0</v>
      </c>
      <c r="Y99" s="8">
        <v>0</v>
      </c>
      <c r="Z99" s="8">
        <v>0</v>
      </c>
      <c r="AA99" s="8">
        <v>0</v>
      </c>
      <c r="AB99" s="8">
        <v>0</v>
      </c>
      <c r="AC99" s="8">
        <v>0</v>
      </c>
      <c r="AD99" s="8">
        <v>0</v>
      </c>
      <c r="AE99" s="8">
        <v>0</v>
      </c>
      <c r="AF99" s="8">
        <v>0</v>
      </c>
      <c r="AG99" s="8">
        <v>0</v>
      </c>
      <c r="AH99" s="8">
        <v>0</v>
      </c>
      <c r="AI99" s="8">
        <v>0</v>
      </c>
      <c r="AJ99" s="8">
        <v>0</v>
      </c>
      <c r="AK99" s="8">
        <v>0</v>
      </c>
      <c r="AL99" s="8">
        <v>0</v>
      </c>
      <c r="AM99" s="8">
        <v>0</v>
      </c>
      <c r="AO99" s="8">
        <v>0</v>
      </c>
    </row>
    <row r="100" spans="1:41" x14ac:dyDescent="0.25">
      <c r="A100" s="3" t="s">
        <v>23</v>
      </c>
      <c r="B100" s="8">
        <v>0</v>
      </c>
      <c r="C100" s="8">
        <v>0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f>$D$80*$D$80/$D$78+$D$83</f>
        <v>3.1356864230704433E-2</v>
      </c>
      <c r="O100" s="8">
        <f>$D$80*$D$80/2/$D$78</f>
        <v>1.953125E-2</v>
      </c>
      <c r="P100" s="8">
        <f>-2*$D$80*$D$80/$D$78-2*$D$83</f>
        <v>-6.2713728461408866E-2</v>
      </c>
      <c r="Q100" s="8">
        <v>0</v>
      </c>
      <c r="R100" s="8">
        <f>$D$80*$D$80/$D$78+$D$83</f>
        <v>3.1356864230704433E-2</v>
      </c>
      <c r="S100" s="8">
        <f>-$D$80*$D$80/2/$D$78</f>
        <v>-1.953125E-2</v>
      </c>
      <c r="T100" s="8">
        <v>0</v>
      </c>
      <c r="U100" s="8">
        <v>0</v>
      </c>
      <c r="V100" s="8">
        <v>0</v>
      </c>
      <c r="W100" s="8">
        <v>0</v>
      </c>
      <c r="X100" s="8">
        <v>0</v>
      </c>
      <c r="Y100" s="8">
        <v>0</v>
      </c>
      <c r="Z100" s="8">
        <v>0</v>
      </c>
      <c r="AA100" s="8">
        <v>0</v>
      </c>
      <c r="AB100" s="8">
        <v>0</v>
      </c>
      <c r="AC100" s="8">
        <v>0</v>
      </c>
      <c r="AD100" s="8">
        <v>0</v>
      </c>
      <c r="AE100" s="8">
        <v>0</v>
      </c>
      <c r="AF100" s="8">
        <v>0</v>
      </c>
      <c r="AG100" s="8">
        <v>0</v>
      </c>
      <c r="AH100" s="8">
        <v>0</v>
      </c>
      <c r="AI100" s="8">
        <v>0</v>
      </c>
      <c r="AJ100" s="8">
        <v>0</v>
      </c>
      <c r="AK100" s="8">
        <v>0</v>
      </c>
      <c r="AL100" s="8">
        <v>0</v>
      </c>
      <c r="AM100" s="8">
        <v>0</v>
      </c>
      <c r="AO100" s="8" t="e">
        <f>-$D$76*$D$77*$D$77*$D$77*$D$77</f>
        <v>#VALUE!</v>
      </c>
    </row>
    <row r="101" spans="1:41" x14ac:dyDescent="0.25">
      <c r="A101" s="3" t="s">
        <v>24</v>
      </c>
      <c r="B101" s="8">
        <v>0</v>
      </c>
      <c r="C101" s="8">
        <v>0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f>-$D$80*$D$80/2/$D$78</f>
        <v>-1.953125E-2</v>
      </c>
      <c r="O101" s="8">
        <v>1</v>
      </c>
      <c r="P101" s="8">
        <v>0</v>
      </c>
      <c r="Q101" s="8">
        <f>-2-$D$80*$D$80/$D$78</f>
        <v>-2.0390625</v>
      </c>
      <c r="R101" s="8">
        <f>$D$80*$D$80/2/$D$78</f>
        <v>1.953125E-2</v>
      </c>
      <c r="S101" s="8">
        <v>1</v>
      </c>
      <c r="T101" s="8">
        <v>0</v>
      </c>
      <c r="U101" s="8">
        <v>0</v>
      </c>
      <c r="V101" s="8">
        <v>0</v>
      </c>
      <c r="W101" s="8">
        <v>0</v>
      </c>
      <c r="X101" s="8">
        <v>0</v>
      </c>
      <c r="Y101" s="8">
        <v>0</v>
      </c>
      <c r="Z101" s="8">
        <v>0</v>
      </c>
      <c r="AA101" s="8">
        <v>0</v>
      </c>
      <c r="AB101" s="8">
        <v>0</v>
      </c>
      <c r="AC101" s="8">
        <v>0</v>
      </c>
      <c r="AD101" s="8">
        <v>0</v>
      </c>
      <c r="AE101" s="8">
        <v>0</v>
      </c>
      <c r="AF101" s="8">
        <v>0</v>
      </c>
      <c r="AG101" s="8">
        <v>0</v>
      </c>
      <c r="AH101" s="8">
        <v>0</v>
      </c>
      <c r="AI101" s="8">
        <v>0</v>
      </c>
      <c r="AJ101" s="8">
        <v>0</v>
      </c>
      <c r="AK101" s="8">
        <v>0</v>
      </c>
      <c r="AL101" s="8">
        <v>0</v>
      </c>
      <c r="AM101" s="8">
        <v>0</v>
      </c>
      <c r="AO101" s="8">
        <v>0</v>
      </c>
    </row>
    <row r="102" spans="1:41" x14ac:dyDescent="0.25">
      <c r="A102" s="3" t="s">
        <v>25</v>
      </c>
      <c r="B102" s="8">
        <v>0</v>
      </c>
      <c r="C102" s="8">
        <v>0</v>
      </c>
      <c r="D102" s="8">
        <v>0</v>
      </c>
      <c r="E102" s="8">
        <v>0</v>
      </c>
      <c r="F102" s="8">
        <v>0</v>
      </c>
      <c r="G102" s="8">
        <v>0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O102" s="8">
        <v>0</v>
      </c>
      <c r="P102" s="8">
        <f>$D$80*$D$80/$D$78+$D$83</f>
        <v>3.1356864230704433E-2</v>
      </c>
      <c r="Q102" s="8">
        <f>$D$80*$D$80/2/$D$78</f>
        <v>1.953125E-2</v>
      </c>
      <c r="R102" s="8">
        <f>-2*$D$80*$D$80/$D$78-2*$D$83</f>
        <v>-6.2713728461408866E-2</v>
      </c>
      <c r="S102" s="8">
        <v>0</v>
      </c>
      <c r="T102" s="8">
        <f>$D$80*$D$80/$D$78+$D$83</f>
        <v>3.1356864230704433E-2</v>
      </c>
      <c r="U102" s="8">
        <f>-$D$80*$D$80/2/$D$78</f>
        <v>-1.953125E-2</v>
      </c>
      <c r="V102" s="8">
        <v>0</v>
      </c>
      <c r="W102" s="8">
        <v>0</v>
      </c>
      <c r="X102" s="8">
        <v>0</v>
      </c>
      <c r="Y102" s="8">
        <v>0</v>
      </c>
      <c r="Z102" s="8">
        <v>0</v>
      </c>
      <c r="AA102" s="8">
        <v>0</v>
      </c>
      <c r="AB102" s="8">
        <v>0</v>
      </c>
      <c r="AC102" s="8">
        <v>0</v>
      </c>
      <c r="AD102" s="8">
        <v>0</v>
      </c>
      <c r="AE102" s="8">
        <v>0</v>
      </c>
      <c r="AF102" s="8">
        <v>0</v>
      </c>
      <c r="AG102" s="8">
        <v>0</v>
      </c>
      <c r="AH102" s="8">
        <v>0</v>
      </c>
      <c r="AI102" s="8">
        <v>0</v>
      </c>
      <c r="AJ102" s="8">
        <v>0</v>
      </c>
      <c r="AK102" s="8">
        <v>0</v>
      </c>
      <c r="AL102" s="8">
        <v>0</v>
      </c>
      <c r="AM102" s="8">
        <v>0</v>
      </c>
      <c r="AO102" s="8" t="e">
        <f>-$D$76*$D$77*$D$77*$D$77*$D$77</f>
        <v>#VALUE!</v>
      </c>
    </row>
    <row r="103" spans="1:41" x14ac:dyDescent="0.25">
      <c r="A103" s="3" t="s">
        <v>26</v>
      </c>
      <c r="B103" s="8">
        <v>0</v>
      </c>
      <c r="C103" s="8">
        <v>0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f>-$D$80*$D$80/2/$D$78</f>
        <v>-1.953125E-2</v>
      </c>
      <c r="Q103" s="8">
        <v>1</v>
      </c>
      <c r="R103" s="8">
        <v>0</v>
      </c>
      <c r="S103" s="8">
        <f>-2-$D$80*$D$80/$D$78</f>
        <v>-2.0390625</v>
      </c>
      <c r="T103" s="8">
        <f>$D$80*$D$80/2/$D$78</f>
        <v>1.953125E-2</v>
      </c>
      <c r="U103" s="8">
        <v>1</v>
      </c>
      <c r="V103" s="8">
        <v>0</v>
      </c>
      <c r="W103" s="8">
        <v>0</v>
      </c>
      <c r="X103" s="8">
        <v>0</v>
      </c>
      <c r="Y103" s="8">
        <v>0</v>
      </c>
      <c r="Z103" s="8">
        <v>0</v>
      </c>
      <c r="AA103" s="8">
        <v>0</v>
      </c>
      <c r="AB103" s="8">
        <v>0</v>
      </c>
      <c r="AC103" s="8">
        <v>0</v>
      </c>
      <c r="AD103" s="8">
        <v>0</v>
      </c>
      <c r="AE103" s="8">
        <v>0</v>
      </c>
      <c r="AF103" s="8">
        <v>0</v>
      </c>
      <c r="AG103" s="8">
        <v>0</v>
      </c>
      <c r="AH103" s="8">
        <v>0</v>
      </c>
      <c r="AI103" s="8">
        <v>0</v>
      </c>
      <c r="AJ103" s="8">
        <v>0</v>
      </c>
      <c r="AK103" s="8">
        <v>0</v>
      </c>
      <c r="AL103" s="8">
        <v>0</v>
      </c>
      <c r="AM103" s="8">
        <v>0</v>
      </c>
      <c r="AO103" s="8">
        <v>0</v>
      </c>
    </row>
    <row r="104" spans="1:41" x14ac:dyDescent="0.25">
      <c r="A104" s="3" t="s">
        <v>27</v>
      </c>
      <c r="B104" s="8">
        <v>0</v>
      </c>
      <c r="C104" s="8">
        <v>0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f>$D$80*$D$80/$D$78+$D$83</f>
        <v>3.1356864230704433E-2</v>
      </c>
      <c r="S104" s="8">
        <f>$D$80*$D$80/2/$D$78</f>
        <v>1.953125E-2</v>
      </c>
      <c r="T104" s="8">
        <f>-2*$D$80*$D$80/$D$78-2*$D$83</f>
        <v>-6.2713728461408866E-2</v>
      </c>
      <c r="U104" s="8">
        <v>0</v>
      </c>
      <c r="V104" s="8">
        <f>$D$80*$D$80/$D$78+$D$83</f>
        <v>3.1356864230704433E-2</v>
      </c>
      <c r="W104" s="8">
        <f>-$D$80*$D$80/2/$D$78</f>
        <v>-1.953125E-2</v>
      </c>
      <c r="X104" s="8">
        <v>0</v>
      </c>
      <c r="Y104" s="8">
        <v>0</v>
      </c>
      <c r="Z104" s="8">
        <v>0</v>
      </c>
      <c r="AA104" s="8">
        <v>0</v>
      </c>
      <c r="AB104" s="8">
        <v>0</v>
      </c>
      <c r="AC104" s="8">
        <v>0</v>
      </c>
      <c r="AD104" s="8">
        <v>0</v>
      </c>
      <c r="AE104" s="8">
        <v>0</v>
      </c>
      <c r="AF104" s="8">
        <v>0</v>
      </c>
      <c r="AG104" s="8">
        <v>0</v>
      </c>
      <c r="AH104" s="8">
        <v>0</v>
      </c>
      <c r="AI104" s="8">
        <v>0</v>
      </c>
      <c r="AJ104" s="8">
        <v>0</v>
      </c>
      <c r="AK104" s="8">
        <v>0</v>
      </c>
      <c r="AL104" s="8">
        <v>0</v>
      </c>
      <c r="AM104" s="8">
        <v>0</v>
      </c>
      <c r="AO104" s="8" t="e">
        <f>-$D$76*$D$77*$D$77*$D$77*$D$77</f>
        <v>#VALUE!</v>
      </c>
    </row>
    <row r="105" spans="1:41" x14ac:dyDescent="0.25">
      <c r="A105" s="3" t="s">
        <v>28</v>
      </c>
      <c r="B105" s="8">
        <v>0</v>
      </c>
      <c r="C105" s="8">
        <v>0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f>-$D$80*$D$80/2/$D$78</f>
        <v>-1.953125E-2</v>
      </c>
      <c r="S105" s="8">
        <v>1</v>
      </c>
      <c r="T105" s="8">
        <v>0</v>
      </c>
      <c r="U105" s="8">
        <f>-2-$D$80*$D$80/$D$78</f>
        <v>-2.0390625</v>
      </c>
      <c r="V105" s="8">
        <f>$D$80*$D$80/2/$D$78</f>
        <v>1.953125E-2</v>
      </c>
      <c r="W105" s="8">
        <v>1</v>
      </c>
      <c r="X105" s="8">
        <v>0</v>
      </c>
      <c r="Y105" s="8">
        <v>0</v>
      </c>
      <c r="Z105" s="8">
        <v>0</v>
      </c>
      <c r="AA105" s="8">
        <v>0</v>
      </c>
      <c r="AB105" s="8">
        <v>0</v>
      </c>
      <c r="AC105" s="8">
        <v>0</v>
      </c>
      <c r="AD105" s="8">
        <v>0</v>
      </c>
      <c r="AE105" s="8">
        <v>0</v>
      </c>
      <c r="AF105" s="8">
        <v>0</v>
      </c>
      <c r="AG105" s="8">
        <v>0</v>
      </c>
      <c r="AH105" s="8">
        <v>0</v>
      </c>
      <c r="AI105" s="8">
        <v>0</v>
      </c>
      <c r="AJ105" s="8">
        <v>0</v>
      </c>
      <c r="AK105" s="8">
        <v>0</v>
      </c>
      <c r="AL105" s="8">
        <v>0</v>
      </c>
      <c r="AM105" s="8">
        <v>0</v>
      </c>
      <c r="AO105" s="8">
        <v>0</v>
      </c>
    </row>
    <row r="106" spans="1:41" x14ac:dyDescent="0.25">
      <c r="A106" s="3" t="s">
        <v>34</v>
      </c>
      <c r="B106" s="8">
        <v>0</v>
      </c>
      <c r="C106" s="8">
        <v>0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8">
        <v>0</v>
      </c>
      <c r="N106" s="8">
        <v>0</v>
      </c>
      <c r="O106" s="8">
        <v>0</v>
      </c>
      <c r="P106" s="8">
        <v>0</v>
      </c>
      <c r="Q106" s="8">
        <v>0</v>
      </c>
      <c r="R106" s="8">
        <v>0</v>
      </c>
      <c r="S106" s="8">
        <v>0</v>
      </c>
      <c r="T106" s="8">
        <f>$D$80*$D$80/$D$78+$D$83</f>
        <v>3.1356864230704433E-2</v>
      </c>
      <c r="U106" s="8">
        <f>$D$80*$D$80/2/$D$78</f>
        <v>1.953125E-2</v>
      </c>
      <c r="V106" s="8">
        <f>-2*$D$80*$D$80/$D$78-2*$D$83</f>
        <v>-6.2713728461408866E-2</v>
      </c>
      <c r="W106" s="8">
        <v>0</v>
      </c>
      <c r="X106" s="8">
        <f>$D$80*$D$80/$D$78+$D$83</f>
        <v>3.1356864230704433E-2</v>
      </c>
      <c r="Y106" s="8">
        <f>-$D$80*$D$80/2/$D$78</f>
        <v>-1.953125E-2</v>
      </c>
      <c r="Z106" s="8">
        <v>0</v>
      </c>
      <c r="AA106" s="8">
        <v>0</v>
      </c>
      <c r="AB106" s="8">
        <v>0</v>
      </c>
      <c r="AC106" s="8">
        <v>0</v>
      </c>
      <c r="AD106" s="8">
        <v>0</v>
      </c>
      <c r="AE106" s="8">
        <v>0</v>
      </c>
      <c r="AF106" s="8">
        <v>0</v>
      </c>
      <c r="AG106" s="8">
        <v>0</v>
      </c>
      <c r="AH106" s="8">
        <v>0</v>
      </c>
      <c r="AI106" s="8">
        <v>0</v>
      </c>
      <c r="AJ106" s="8">
        <v>0</v>
      </c>
      <c r="AK106" s="8">
        <v>0</v>
      </c>
      <c r="AL106" s="8">
        <v>0</v>
      </c>
      <c r="AM106" s="8">
        <v>0</v>
      </c>
      <c r="AO106" s="8" t="e">
        <f>-$D$76*$D$77*$D$77*$D$77*$D$77</f>
        <v>#VALUE!</v>
      </c>
    </row>
    <row r="107" spans="1:41" x14ac:dyDescent="0.25">
      <c r="A107" s="3" t="s">
        <v>35</v>
      </c>
      <c r="B107" s="8">
        <v>0</v>
      </c>
      <c r="C107" s="8">
        <v>0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>
        <v>0</v>
      </c>
      <c r="M107" s="8">
        <v>0</v>
      </c>
      <c r="N107" s="8">
        <v>0</v>
      </c>
      <c r="O107" s="8">
        <v>0</v>
      </c>
      <c r="P107" s="8">
        <v>0</v>
      </c>
      <c r="Q107" s="8">
        <v>0</v>
      </c>
      <c r="R107" s="8">
        <v>0</v>
      </c>
      <c r="S107" s="8">
        <v>0</v>
      </c>
      <c r="T107" s="8">
        <f>-$D$80*$D$80/2/$D$78</f>
        <v>-1.953125E-2</v>
      </c>
      <c r="U107" s="8">
        <v>1</v>
      </c>
      <c r="V107" s="8">
        <v>0</v>
      </c>
      <c r="W107" s="8">
        <f>-2-$D$80*$D$80/$D$78</f>
        <v>-2.0390625</v>
      </c>
      <c r="X107" s="8">
        <f>$D$80*$D$80/2/$D$78</f>
        <v>1.953125E-2</v>
      </c>
      <c r="Y107" s="8">
        <v>1</v>
      </c>
      <c r="Z107" s="8">
        <v>0</v>
      </c>
      <c r="AA107" s="8">
        <v>0</v>
      </c>
      <c r="AB107" s="8">
        <v>0</v>
      </c>
      <c r="AC107" s="8">
        <v>0</v>
      </c>
      <c r="AD107" s="8">
        <v>0</v>
      </c>
      <c r="AE107" s="8">
        <v>0</v>
      </c>
      <c r="AF107" s="8">
        <v>0</v>
      </c>
      <c r="AG107" s="8">
        <v>0</v>
      </c>
      <c r="AH107" s="8">
        <v>0</v>
      </c>
      <c r="AI107" s="8">
        <v>0</v>
      </c>
      <c r="AJ107" s="8">
        <v>0</v>
      </c>
      <c r="AK107" s="8">
        <v>0</v>
      </c>
      <c r="AL107" s="8">
        <v>0</v>
      </c>
      <c r="AM107" s="8">
        <v>0</v>
      </c>
      <c r="AO107" s="8">
        <v>0</v>
      </c>
    </row>
    <row r="108" spans="1:41" x14ac:dyDescent="0.25">
      <c r="A108" s="3" t="s">
        <v>36</v>
      </c>
      <c r="B108" s="8">
        <v>0</v>
      </c>
      <c r="C108" s="8">
        <v>0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8">
        <v>0</v>
      </c>
      <c r="T108" s="8">
        <v>0</v>
      </c>
      <c r="U108" s="8">
        <v>0</v>
      </c>
      <c r="V108" s="8">
        <f>$D$80*$D$80/$D$78+$D$83</f>
        <v>3.1356864230704433E-2</v>
      </c>
      <c r="W108" s="8">
        <f>$D$80*$D$80/2/$D$78</f>
        <v>1.953125E-2</v>
      </c>
      <c r="X108" s="8">
        <f>-2*$D$80*$D$80/$D$78-2*$D$83</f>
        <v>-6.2713728461408866E-2</v>
      </c>
      <c r="Y108" s="8">
        <v>0</v>
      </c>
      <c r="Z108" s="8">
        <f>$D$80*$D$80/$D$78+$D$83</f>
        <v>3.1356864230704433E-2</v>
      </c>
      <c r="AA108" s="8">
        <f>-$D$80*$D$80/2/$D$78</f>
        <v>-1.953125E-2</v>
      </c>
      <c r="AB108" s="8">
        <v>0</v>
      </c>
      <c r="AC108" s="8">
        <v>0</v>
      </c>
      <c r="AD108" s="8">
        <v>0</v>
      </c>
      <c r="AE108" s="8">
        <v>0</v>
      </c>
      <c r="AF108" s="8">
        <v>0</v>
      </c>
      <c r="AG108" s="8">
        <v>0</v>
      </c>
      <c r="AH108" s="8">
        <v>0</v>
      </c>
      <c r="AI108" s="8">
        <v>0</v>
      </c>
      <c r="AJ108" s="8">
        <v>0</v>
      </c>
      <c r="AK108" s="8">
        <v>0</v>
      </c>
      <c r="AL108" s="8">
        <v>0</v>
      </c>
      <c r="AM108" s="8">
        <v>0</v>
      </c>
      <c r="AO108" s="8" t="e">
        <f>-$D$76*$D$77*$D$77*$D$77*$D$77</f>
        <v>#VALUE!</v>
      </c>
    </row>
    <row r="109" spans="1:41" x14ac:dyDescent="0.25">
      <c r="A109" s="3" t="s">
        <v>37</v>
      </c>
      <c r="B109" s="8">
        <v>0</v>
      </c>
      <c r="C109" s="8">
        <v>0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8">
        <v>0</v>
      </c>
      <c r="N109" s="8">
        <v>0</v>
      </c>
      <c r="O109" s="8">
        <v>0</v>
      </c>
      <c r="P109" s="8">
        <v>0</v>
      </c>
      <c r="Q109" s="8">
        <v>0</v>
      </c>
      <c r="R109" s="8">
        <v>0</v>
      </c>
      <c r="S109" s="8">
        <v>0</v>
      </c>
      <c r="T109" s="8">
        <v>0</v>
      </c>
      <c r="U109" s="8">
        <v>0</v>
      </c>
      <c r="V109" s="8">
        <f>-$D$80*$D$80/2/$D$78</f>
        <v>-1.953125E-2</v>
      </c>
      <c r="W109" s="8">
        <v>1</v>
      </c>
      <c r="X109" s="8">
        <v>0</v>
      </c>
      <c r="Y109" s="8">
        <f>-2-$D$80*$D$80/$D$78</f>
        <v>-2.0390625</v>
      </c>
      <c r="Z109" s="8">
        <f>$D$80*$D$80/2/$D$78</f>
        <v>1.953125E-2</v>
      </c>
      <c r="AA109" s="8">
        <v>1</v>
      </c>
      <c r="AB109" s="8">
        <v>0</v>
      </c>
      <c r="AC109" s="8">
        <v>0</v>
      </c>
      <c r="AD109" s="8">
        <v>0</v>
      </c>
      <c r="AE109" s="8">
        <v>0</v>
      </c>
      <c r="AF109" s="8">
        <v>0</v>
      </c>
      <c r="AG109" s="8">
        <v>0</v>
      </c>
      <c r="AH109" s="8">
        <v>0</v>
      </c>
      <c r="AI109" s="8">
        <v>0</v>
      </c>
      <c r="AJ109" s="8">
        <v>0</v>
      </c>
      <c r="AK109" s="8">
        <v>0</v>
      </c>
      <c r="AL109" s="8">
        <v>0</v>
      </c>
      <c r="AM109" s="8">
        <v>0</v>
      </c>
      <c r="AO109" s="8">
        <v>0</v>
      </c>
    </row>
    <row r="110" spans="1:41" x14ac:dyDescent="0.25">
      <c r="A110" s="3" t="s">
        <v>38</v>
      </c>
      <c r="B110" s="8">
        <v>0</v>
      </c>
      <c r="C110" s="8">
        <v>0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O110" s="8">
        <v>0</v>
      </c>
      <c r="P110" s="8">
        <v>0</v>
      </c>
      <c r="Q110" s="8">
        <v>0</v>
      </c>
      <c r="R110" s="8">
        <v>0</v>
      </c>
      <c r="S110" s="8">
        <v>0</v>
      </c>
      <c r="T110" s="8">
        <v>0</v>
      </c>
      <c r="U110" s="8">
        <v>0</v>
      </c>
      <c r="V110" s="8">
        <v>0</v>
      </c>
      <c r="W110" s="8">
        <v>0</v>
      </c>
      <c r="X110" s="8">
        <f>$D$80*$D$80/$D$78+$D$83</f>
        <v>3.1356864230704433E-2</v>
      </c>
      <c r="Y110" s="8">
        <f>$D$80*$D$80/2/$D$78</f>
        <v>1.953125E-2</v>
      </c>
      <c r="Z110" s="8">
        <f>-2*$D$80*$D$80/$D$78-2*$D$83</f>
        <v>-6.2713728461408866E-2</v>
      </c>
      <c r="AA110" s="8">
        <v>0</v>
      </c>
      <c r="AB110" s="8">
        <f>$D$80*$D$80/$D$78+$D$83</f>
        <v>3.1356864230704433E-2</v>
      </c>
      <c r="AC110" s="8">
        <f>-$D$80*$D$80/2/$D$78</f>
        <v>-1.953125E-2</v>
      </c>
      <c r="AD110" s="8">
        <v>0</v>
      </c>
      <c r="AE110" s="8">
        <v>0</v>
      </c>
      <c r="AF110" s="8">
        <v>0</v>
      </c>
      <c r="AG110" s="8">
        <v>0</v>
      </c>
      <c r="AH110" s="8">
        <v>0</v>
      </c>
      <c r="AI110" s="8">
        <v>0</v>
      </c>
      <c r="AJ110" s="8">
        <v>0</v>
      </c>
      <c r="AK110" s="8">
        <v>0</v>
      </c>
      <c r="AL110" s="8">
        <v>0</v>
      </c>
      <c r="AM110" s="8">
        <v>0</v>
      </c>
      <c r="AO110" s="8" t="e">
        <f>-$D$76*$D$77*$D$77*$D$77*$D$77</f>
        <v>#VALUE!</v>
      </c>
    </row>
    <row r="111" spans="1:41" x14ac:dyDescent="0.25">
      <c r="A111" s="3" t="s">
        <v>39</v>
      </c>
      <c r="B111" s="8">
        <v>0</v>
      </c>
      <c r="C111" s="8">
        <v>0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  <c r="N111" s="8">
        <v>0</v>
      </c>
      <c r="O111" s="8">
        <v>0</v>
      </c>
      <c r="P111" s="8">
        <v>0</v>
      </c>
      <c r="Q111" s="8">
        <v>0</v>
      </c>
      <c r="R111" s="8">
        <v>0</v>
      </c>
      <c r="S111" s="8">
        <v>0</v>
      </c>
      <c r="T111" s="8">
        <v>0</v>
      </c>
      <c r="U111" s="8">
        <v>0</v>
      </c>
      <c r="V111" s="8">
        <v>0</v>
      </c>
      <c r="W111" s="8">
        <v>0</v>
      </c>
      <c r="X111" s="8">
        <f>-$D$80*$D$80/2/$D$78</f>
        <v>-1.953125E-2</v>
      </c>
      <c r="Y111" s="8">
        <v>1</v>
      </c>
      <c r="Z111" s="8">
        <v>0</v>
      </c>
      <c r="AA111" s="8">
        <f>-2-$D$80*$D$80/$D$78</f>
        <v>-2.0390625</v>
      </c>
      <c r="AB111" s="8">
        <f>$D$80*$D$80/2/$D$78</f>
        <v>1.953125E-2</v>
      </c>
      <c r="AC111" s="8">
        <v>1</v>
      </c>
      <c r="AD111" s="8">
        <v>0</v>
      </c>
      <c r="AE111" s="8">
        <v>0</v>
      </c>
      <c r="AF111" s="8">
        <v>0</v>
      </c>
      <c r="AG111" s="8">
        <v>0</v>
      </c>
      <c r="AH111" s="8">
        <v>0</v>
      </c>
      <c r="AI111" s="8">
        <v>0</v>
      </c>
      <c r="AJ111" s="8">
        <v>0</v>
      </c>
      <c r="AK111" s="8">
        <v>0</v>
      </c>
      <c r="AL111" s="8">
        <v>0</v>
      </c>
      <c r="AM111" s="8">
        <v>0</v>
      </c>
      <c r="AO111" s="8">
        <v>0</v>
      </c>
    </row>
    <row r="112" spans="1:41" x14ac:dyDescent="0.25">
      <c r="A112" s="3" t="s">
        <v>40</v>
      </c>
      <c r="B112" s="8">
        <v>0</v>
      </c>
      <c r="C112" s="8">
        <v>0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0</v>
      </c>
      <c r="P112" s="8">
        <v>0</v>
      </c>
      <c r="Q112" s="8">
        <v>0</v>
      </c>
      <c r="R112" s="8">
        <v>0</v>
      </c>
      <c r="S112" s="8">
        <v>0</v>
      </c>
      <c r="T112" s="8">
        <v>0</v>
      </c>
      <c r="U112" s="8">
        <v>0</v>
      </c>
      <c r="V112" s="8">
        <v>0</v>
      </c>
      <c r="W112" s="8">
        <v>0</v>
      </c>
      <c r="X112" s="8">
        <v>0</v>
      </c>
      <c r="Y112" s="8">
        <v>0</v>
      </c>
      <c r="Z112" s="8">
        <f>$D$80*$D$80/$D$78+$D$83</f>
        <v>3.1356864230704433E-2</v>
      </c>
      <c r="AA112" s="8">
        <f>$D$80*$D$80/2/$D$78</f>
        <v>1.953125E-2</v>
      </c>
      <c r="AB112" s="8">
        <f>-2*$D$80*$D$80/$D$78-2*$D$83</f>
        <v>-6.2713728461408866E-2</v>
      </c>
      <c r="AC112" s="8">
        <v>0</v>
      </c>
      <c r="AD112" s="8">
        <f>$D$80*$D$80/$D$78+$D$83</f>
        <v>3.1356864230704433E-2</v>
      </c>
      <c r="AE112" s="8">
        <f>-$D$80*$D$80/2/$D$78</f>
        <v>-1.953125E-2</v>
      </c>
      <c r="AF112" s="8">
        <v>0</v>
      </c>
      <c r="AG112" s="8">
        <v>0</v>
      </c>
      <c r="AH112" s="8">
        <v>0</v>
      </c>
      <c r="AI112" s="8">
        <v>0</v>
      </c>
      <c r="AJ112" s="8">
        <v>0</v>
      </c>
      <c r="AK112" s="8">
        <v>0</v>
      </c>
      <c r="AL112" s="8">
        <v>0</v>
      </c>
      <c r="AM112" s="8">
        <v>0</v>
      </c>
      <c r="AO112" s="8" t="e">
        <f>-$D$76*$D$77*$D$77*$D$77*$D$77</f>
        <v>#VALUE!</v>
      </c>
    </row>
    <row r="113" spans="1:41" x14ac:dyDescent="0.25">
      <c r="A113" s="3" t="s">
        <v>41</v>
      </c>
      <c r="B113" s="8">
        <v>0</v>
      </c>
      <c r="C113" s="8">
        <v>0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8">
        <v>0</v>
      </c>
      <c r="T113" s="8">
        <v>0</v>
      </c>
      <c r="U113" s="8">
        <v>0</v>
      </c>
      <c r="V113" s="8">
        <v>0</v>
      </c>
      <c r="W113" s="8">
        <v>0</v>
      </c>
      <c r="X113" s="8">
        <v>0</v>
      </c>
      <c r="Y113" s="8">
        <v>0</v>
      </c>
      <c r="Z113" s="8">
        <f>-$D$80*$D$80/2/$D$78</f>
        <v>-1.953125E-2</v>
      </c>
      <c r="AA113" s="8">
        <v>1</v>
      </c>
      <c r="AB113" s="8">
        <v>0</v>
      </c>
      <c r="AC113" s="8">
        <f>-2-$D$80*$D$80/$D$78</f>
        <v>-2.0390625</v>
      </c>
      <c r="AD113" s="8">
        <f>$D$80*$D$80/2/$D$78</f>
        <v>1.953125E-2</v>
      </c>
      <c r="AE113" s="8">
        <v>1</v>
      </c>
      <c r="AF113" s="8">
        <v>0</v>
      </c>
      <c r="AG113" s="8">
        <v>0</v>
      </c>
      <c r="AH113" s="8">
        <v>0</v>
      </c>
      <c r="AI113" s="8">
        <v>0</v>
      </c>
      <c r="AJ113" s="8">
        <v>0</v>
      </c>
      <c r="AK113" s="8">
        <v>0</v>
      </c>
      <c r="AL113" s="8">
        <v>0</v>
      </c>
      <c r="AM113" s="8">
        <v>0</v>
      </c>
      <c r="AO113" s="8">
        <v>0</v>
      </c>
    </row>
    <row r="114" spans="1:41" x14ac:dyDescent="0.25">
      <c r="A114" s="3" t="s">
        <v>46</v>
      </c>
      <c r="B114" s="8">
        <v>0</v>
      </c>
      <c r="C114" s="8">
        <v>0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O114" s="8">
        <v>0</v>
      </c>
      <c r="P114" s="8">
        <v>0</v>
      </c>
      <c r="Q114" s="8">
        <v>0</v>
      </c>
      <c r="R114" s="8">
        <v>0</v>
      </c>
      <c r="S114" s="8">
        <v>0</v>
      </c>
      <c r="T114" s="8">
        <v>0</v>
      </c>
      <c r="U114" s="8">
        <v>0</v>
      </c>
      <c r="V114" s="8">
        <v>0</v>
      </c>
      <c r="W114" s="8">
        <v>0</v>
      </c>
      <c r="X114" s="8">
        <v>0</v>
      </c>
      <c r="Y114" s="8">
        <v>0</v>
      </c>
      <c r="Z114" s="8">
        <v>0</v>
      </c>
      <c r="AA114" s="8">
        <v>0</v>
      </c>
      <c r="AB114" s="8">
        <f>$D$80*$D$80/$D$78+$D$83</f>
        <v>3.1356864230704433E-2</v>
      </c>
      <c r="AC114" s="8">
        <f>$D$80*$D$80/2/$D$78</f>
        <v>1.953125E-2</v>
      </c>
      <c r="AD114" s="8">
        <f>-2*$D$80*$D$80/$D$78-2*$D$83</f>
        <v>-6.2713728461408866E-2</v>
      </c>
      <c r="AE114" s="8">
        <v>0</v>
      </c>
      <c r="AF114" s="8">
        <f>$D$80*$D$80/$D$78+$D$83</f>
        <v>3.1356864230704433E-2</v>
      </c>
      <c r="AG114" s="8">
        <f>-$D$80*$D$80/2/$D$78</f>
        <v>-1.953125E-2</v>
      </c>
      <c r="AH114" s="8">
        <v>0</v>
      </c>
      <c r="AI114" s="8">
        <v>0</v>
      </c>
      <c r="AJ114" s="8">
        <v>0</v>
      </c>
      <c r="AK114" s="8">
        <v>0</v>
      </c>
      <c r="AL114" s="8">
        <v>0</v>
      </c>
      <c r="AM114" s="8">
        <v>0</v>
      </c>
      <c r="AO114" s="8" t="e">
        <f>-$D$76*$D$77*$D$77*$D$77*$D$77</f>
        <v>#VALUE!</v>
      </c>
    </row>
    <row r="115" spans="1:41" x14ac:dyDescent="0.25">
      <c r="A115" s="3" t="s">
        <v>47</v>
      </c>
      <c r="B115" s="8">
        <v>0</v>
      </c>
      <c r="C115" s="8">
        <v>0</v>
      </c>
      <c r="D115" s="8">
        <v>0</v>
      </c>
      <c r="E115" s="8">
        <v>0</v>
      </c>
      <c r="F115" s="8">
        <v>0</v>
      </c>
      <c r="G115" s="8">
        <v>0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  <c r="O115" s="8">
        <v>0</v>
      </c>
      <c r="P115" s="8">
        <v>0</v>
      </c>
      <c r="Q115" s="8">
        <v>0</v>
      </c>
      <c r="R115" s="8">
        <v>0</v>
      </c>
      <c r="S115" s="8">
        <v>0</v>
      </c>
      <c r="T115" s="8">
        <v>0</v>
      </c>
      <c r="U115" s="8">
        <v>0</v>
      </c>
      <c r="V115" s="8">
        <v>0</v>
      </c>
      <c r="W115" s="8">
        <v>0</v>
      </c>
      <c r="X115" s="8">
        <v>0</v>
      </c>
      <c r="Y115" s="8">
        <v>0</v>
      </c>
      <c r="Z115" s="8">
        <v>0</v>
      </c>
      <c r="AA115" s="8">
        <v>0</v>
      </c>
      <c r="AB115" s="8">
        <f>-$D$80*$D$80/2/$D$78</f>
        <v>-1.953125E-2</v>
      </c>
      <c r="AC115" s="8">
        <v>1</v>
      </c>
      <c r="AD115" s="8">
        <v>0</v>
      </c>
      <c r="AE115" s="8">
        <f>-2-$D$80*$D$80/$D$78</f>
        <v>-2.0390625</v>
      </c>
      <c r="AF115" s="8">
        <f>$D$80*$D$80/2/$D$78</f>
        <v>1.953125E-2</v>
      </c>
      <c r="AG115" s="8">
        <v>1</v>
      </c>
      <c r="AH115" s="8">
        <v>0</v>
      </c>
      <c r="AI115" s="8">
        <v>0</v>
      </c>
      <c r="AJ115" s="8">
        <v>0</v>
      </c>
      <c r="AK115" s="8">
        <v>0</v>
      </c>
      <c r="AL115" s="8">
        <v>0</v>
      </c>
      <c r="AM115" s="8">
        <v>0</v>
      </c>
      <c r="AO115" s="8">
        <v>0</v>
      </c>
    </row>
    <row r="116" spans="1:41" x14ac:dyDescent="0.25">
      <c r="A116" s="3" t="s">
        <v>48</v>
      </c>
      <c r="B116" s="8">
        <v>0</v>
      </c>
      <c r="C116" s="8">
        <v>0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  <c r="N116" s="8">
        <v>0</v>
      </c>
      <c r="O116" s="8">
        <v>0</v>
      </c>
      <c r="P116" s="8">
        <v>0</v>
      </c>
      <c r="Q116" s="8">
        <v>0</v>
      </c>
      <c r="R116" s="8">
        <v>0</v>
      </c>
      <c r="S116" s="8">
        <v>0</v>
      </c>
      <c r="T116" s="8">
        <v>0</v>
      </c>
      <c r="U116" s="8">
        <v>0</v>
      </c>
      <c r="V116" s="8">
        <v>0</v>
      </c>
      <c r="W116" s="8">
        <v>0</v>
      </c>
      <c r="X116" s="8">
        <v>0</v>
      </c>
      <c r="Y116" s="8">
        <v>0</v>
      </c>
      <c r="Z116" s="8">
        <v>0</v>
      </c>
      <c r="AA116" s="8">
        <v>0</v>
      </c>
      <c r="AB116" s="8">
        <v>0</v>
      </c>
      <c r="AC116" s="8">
        <v>0</v>
      </c>
      <c r="AD116" s="8">
        <f>$D$80*$D$80/$D$78+$D$83</f>
        <v>3.1356864230704433E-2</v>
      </c>
      <c r="AE116" s="8">
        <f>$D$80*$D$80/2/$D$78</f>
        <v>1.953125E-2</v>
      </c>
      <c r="AF116" s="8">
        <f>-2*$D$80*$D$80/$D$78-2*$D$83</f>
        <v>-6.2713728461408866E-2</v>
      </c>
      <c r="AG116" s="8">
        <v>0</v>
      </c>
      <c r="AH116" s="8">
        <f>$D$80*$D$80/$D$78+$D$83</f>
        <v>3.1356864230704433E-2</v>
      </c>
      <c r="AI116" s="8">
        <f>-$D$80*$D$80/2/$D$78</f>
        <v>-1.953125E-2</v>
      </c>
      <c r="AJ116" s="8">
        <v>0</v>
      </c>
      <c r="AK116" s="8">
        <v>0</v>
      </c>
      <c r="AL116" s="8">
        <v>0</v>
      </c>
      <c r="AM116" s="8">
        <v>0</v>
      </c>
      <c r="AO116" s="8" t="e">
        <f>-$D$76*$D$77*$D$77*$D$77*$D$77</f>
        <v>#VALUE!</v>
      </c>
    </row>
    <row r="117" spans="1:41" x14ac:dyDescent="0.25">
      <c r="A117" s="3" t="s">
        <v>49</v>
      </c>
      <c r="B117" s="8">
        <v>0</v>
      </c>
      <c r="C117" s="8">
        <v>0</v>
      </c>
      <c r="D117" s="8">
        <v>0</v>
      </c>
      <c r="E117" s="8">
        <v>0</v>
      </c>
      <c r="F117" s="8">
        <v>0</v>
      </c>
      <c r="G117" s="8">
        <v>0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  <c r="O117" s="8">
        <v>0</v>
      </c>
      <c r="P117" s="8">
        <v>0</v>
      </c>
      <c r="Q117" s="8">
        <v>0</v>
      </c>
      <c r="R117" s="8">
        <v>0</v>
      </c>
      <c r="S117" s="8">
        <v>0</v>
      </c>
      <c r="T117" s="8">
        <v>0</v>
      </c>
      <c r="U117" s="8">
        <v>0</v>
      </c>
      <c r="V117" s="8">
        <v>0</v>
      </c>
      <c r="W117" s="8">
        <v>0</v>
      </c>
      <c r="X117" s="8">
        <v>0</v>
      </c>
      <c r="Y117" s="8">
        <v>0</v>
      </c>
      <c r="Z117" s="8">
        <v>0</v>
      </c>
      <c r="AA117" s="8">
        <v>0</v>
      </c>
      <c r="AB117" s="8">
        <v>0</v>
      </c>
      <c r="AC117" s="8">
        <v>0</v>
      </c>
      <c r="AD117" s="8">
        <f>-$D$80*$D$80/2/$D$78</f>
        <v>-1.953125E-2</v>
      </c>
      <c r="AE117" s="8">
        <v>1</v>
      </c>
      <c r="AF117" s="8">
        <v>0</v>
      </c>
      <c r="AG117" s="8">
        <f>-2-$D$80*$D$80/$D$78</f>
        <v>-2.0390625</v>
      </c>
      <c r="AH117" s="8">
        <f>$D$80*$D$80/2/$D$78</f>
        <v>1.953125E-2</v>
      </c>
      <c r="AI117" s="8">
        <v>1</v>
      </c>
      <c r="AJ117" s="8">
        <v>0</v>
      </c>
      <c r="AK117" s="8">
        <v>0</v>
      </c>
      <c r="AL117" s="8">
        <v>0</v>
      </c>
      <c r="AM117" s="8">
        <v>0</v>
      </c>
      <c r="AO117" s="8">
        <v>0</v>
      </c>
    </row>
    <row r="118" spans="1:41" x14ac:dyDescent="0.25">
      <c r="A118" s="3" t="s">
        <v>50</v>
      </c>
      <c r="B118" s="8">
        <v>0</v>
      </c>
      <c r="C118" s="8">
        <v>0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8">
        <v>0</v>
      </c>
      <c r="T118" s="8">
        <v>0</v>
      </c>
      <c r="U118" s="8">
        <v>0</v>
      </c>
      <c r="V118" s="8">
        <v>0</v>
      </c>
      <c r="W118" s="8">
        <v>0</v>
      </c>
      <c r="X118" s="8">
        <v>0</v>
      </c>
      <c r="Y118" s="8">
        <v>0</v>
      </c>
      <c r="Z118" s="8">
        <v>0</v>
      </c>
      <c r="AA118" s="8">
        <v>0</v>
      </c>
      <c r="AB118" s="8">
        <v>0</v>
      </c>
      <c r="AC118" s="8">
        <v>0</v>
      </c>
      <c r="AD118" s="8">
        <v>0</v>
      </c>
      <c r="AE118" s="8">
        <v>0</v>
      </c>
      <c r="AF118" s="8">
        <f>$D$80*$D$80/$D$78+$D$83</f>
        <v>3.1356864230704433E-2</v>
      </c>
      <c r="AG118" s="8">
        <f>$D$80*$D$80/2/$D$78</f>
        <v>1.953125E-2</v>
      </c>
      <c r="AH118" s="8">
        <f>-2*$D$80*$D$80/$D$78-2*$D$83</f>
        <v>-6.2713728461408866E-2</v>
      </c>
      <c r="AI118" s="8">
        <v>0</v>
      </c>
      <c r="AJ118" s="8">
        <f>$D$80*$D$80/$D$78+$D$83</f>
        <v>3.1356864230704433E-2</v>
      </c>
      <c r="AK118" s="8">
        <f>-$D$80*$D$80/2/$D$78</f>
        <v>-1.953125E-2</v>
      </c>
      <c r="AL118" s="8">
        <v>0</v>
      </c>
      <c r="AM118" s="8">
        <v>0</v>
      </c>
      <c r="AO118" s="8" t="e">
        <f>-$D$76*$D$77*$D$77*$D$77*$D$77</f>
        <v>#VALUE!</v>
      </c>
    </row>
    <row r="119" spans="1:41" x14ac:dyDescent="0.25">
      <c r="A119" s="3" t="s">
        <v>51</v>
      </c>
      <c r="B119" s="8">
        <v>0</v>
      </c>
      <c r="C119" s="8">
        <v>0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  <c r="P119" s="8">
        <v>0</v>
      </c>
      <c r="Q119" s="8">
        <v>0</v>
      </c>
      <c r="R119" s="8">
        <v>0</v>
      </c>
      <c r="S119" s="8">
        <v>0</v>
      </c>
      <c r="T119" s="8">
        <v>0</v>
      </c>
      <c r="U119" s="8">
        <v>0</v>
      </c>
      <c r="V119" s="8">
        <v>0</v>
      </c>
      <c r="W119" s="8">
        <v>0</v>
      </c>
      <c r="X119" s="8">
        <v>0</v>
      </c>
      <c r="Y119" s="8">
        <v>0</v>
      </c>
      <c r="Z119" s="8">
        <v>0</v>
      </c>
      <c r="AA119" s="8">
        <v>0</v>
      </c>
      <c r="AB119" s="8">
        <v>0</v>
      </c>
      <c r="AC119" s="8">
        <v>0</v>
      </c>
      <c r="AD119" s="8">
        <v>0</v>
      </c>
      <c r="AE119" s="8">
        <v>0</v>
      </c>
      <c r="AF119" s="8">
        <f>-$D$80*$D$80/2/$D$78</f>
        <v>-1.953125E-2</v>
      </c>
      <c r="AG119" s="8">
        <v>1</v>
      </c>
      <c r="AH119" s="8">
        <v>0</v>
      </c>
      <c r="AI119" s="8">
        <f>-2-$D$80*$D$80/$D$78</f>
        <v>-2.0390625</v>
      </c>
      <c r="AJ119" s="8">
        <f>$D$80*$D$80/2/$D$78</f>
        <v>1.953125E-2</v>
      </c>
      <c r="AK119" s="8">
        <v>1</v>
      </c>
      <c r="AL119" s="8">
        <v>0</v>
      </c>
      <c r="AM119" s="8">
        <v>0</v>
      </c>
      <c r="AO119" s="8">
        <v>0</v>
      </c>
    </row>
    <row r="120" spans="1:41" x14ac:dyDescent="0.25">
      <c r="A120" s="3" t="s">
        <v>52</v>
      </c>
      <c r="B120" s="8">
        <v>0</v>
      </c>
      <c r="C120" s="8">
        <v>0</v>
      </c>
      <c r="D120" s="8">
        <v>0</v>
      </c>
      <c r="E120" s="8">
        <v>0</v>
      </c>
      <c r="F120" s="8">
        <v>0</v>
      </c>
      <c r="G120" s="8">
        <v>0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  <c r="P120" s="8">
        <v>0</v>
      </c>
      <c r="Q120" s="8">
        <v>0</v>
      </c>
      <c r="R120" s="8">
        <v>0</v>
      </c>
      <c r="S120" s="8">
        <v>0</v>
      </c>
      <c r="T120" s="8">
        <v>0</v>
      </c>
      <c r="U120" s="8">
        <v>0</v>
      </c>
      <c r="V120" s="8">
        <v>0</v>
      </c>
      <c r="W120" s="8">
        <v>0</v>
      </c>
      <c r="X120" s="8">
        <v>0</v>
      </c>
      <c r="Y120" s="8">
        <v>0</v>
      </c>
      <c r="Z120" s="8">
        <v>0</v>
      </c>
      <c r="AA120" s="8">
        <v>0</v>
      </c>
      <c r="AB120" s="8">
        <v>0</v>
      </c>
      <c r="AC120" s="8">
        <v>0</v>
      </c>
      <c r="AD120" s="8">
        <v>0</v>
      </c>
      <c r="AE120" s="8">
        <v>0</v>
      </c>
      <c r="AF120" s="8">
        <v>0</v>
      </c>
      <c r="AG120" s="8">
        <v>0</v>
      </c>
      <c r="AH120" s="8">
        <f>$D$80*$D$80/$D$78+$D$83</f>
        <v>3.1356864230704433E-2</v>
      </c>
      <c r="AI120" s="8">
        <f>$D$80*$D$80/2/$D$78</f>
        <v>1.953125E-2</v>
      </c>
      <c r="AJ120" s="8">
        <f>-2*$D$80*$D$80/$D$78-2*$D$83</f>
        <v>-6.2713728461408866E-2</v>
      </c>
      <c r="AK120" s="8">
        <v>0</v>
      </c>
      <c r="AL120" s="8">
        <f>$D$80*$D$80/$D$78+$D$83</f>
        <v>3.1356864230704433E-2</v>
      </c>
      <c r="AM120" s="8">
        <f>-$D$80*$D$80/2/$D$78</f>
        <v>-1.953125E-2</v>
      </c>
      <c r="AO120" s="8" t="e">
        <f>-$D$76*$D$77*$D$77*$D$77*$D$77</f>
        <v>#VALUE!</v>
      </c>
    </row>
    <row r="121" spans="1:41" x14ac:dyDescent="0.25">
      <c r="A121" s="3" t="s">
        <v>53</v>
      </c>
      <c r="B121" s="8">
        <v>0</v>
      </c>
      <c r="C121" s="8">
        <v>0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0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  <c r="R121" s="8">
        <v>0</v>
      </c>
      <c r="S121" s="8">
        <v>0</v>
      </c>
      <c r="T121" s="8">
        <v>0</v>
      </c>
      <c r="U121" s="8">
        <v>0</v>
      </c>
      <c r="V121" s="8">
        <v>0</v>
      </c>
      <c r="W121" s="8">
        <v>0</v>
      </c>
      <c r="X121" s="8">
        <v>0</v>
      </c>
      <c r="Y121" s="8">
        <v>0</v>
      </c>
      <c r="Z121" s="8">
        <v>0</v>
      </c>
      <c r="AA121" s="8">
        <v>0</v>
      </c>
      <c r="AB121" s="8">
        <v>0</v>
      </c>
      <c r="AC121" s="8">
        <v>0</v>
      </c>
      <c r="AD121" s="8">
        <v>0</v>
      </c>
      <c r="AE121" s="8">
        <v>0</v>
      </c>
      <c r="AF121" s="8">
        <v>0</v>
      </c>
      <c r="AG121" s="8">
        <v>0</v>
      </c>
      <c r="AH121" s="8">
        <f>-$D$80*$D$80/2/$D$78</f>
        <v>-1.953125E-2</v>
      </c>
      <c r="AI121" s="8">
        <v>1</v>
      </c>
      <c r="AJ121" s="8">
        <v>0</v>
      </c>
      <c r="AK121" s="8">
        <f>-2-$D$80*$D$80/$D$78</f>
        <v>-2.0390625</v>
      </c>
      <c r="AL121" s="8">
        <f>$D$80*$D$80/2/$D$78</f>
        <v>1.953125E-2</v>
      </c>
      <c r="AM121" s="8">
        <v>1</v>
      </c>
      <c r="AO121" s="8">
        <v>0</v>
      </c>
    </row>
    <row r="122" spans="1:41" x14ac:dyDescent="0.25">
      <c r="A122" s="3" t="s">
        <v>19</v>
      </c>
      <c r="B122" s="8">
        <v>0</v>
      </c>
      <c r="C122" s="8">
        <v>0</v>
      </c>
      <c r="D122" s="8">
        <v>1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8">
        <v>0</v>
      </c>
      <c r="O122" s="8">
        <v>0</v>
      </c>
      <c r="P122" s="8">
        <v>0</v>
      </c>
      <c r="Q122" s="8">
        <v>0</v>
      </c>
      <c r="R122" s="8">
        <v>0</v>
      </c>
      <c r="S122" s="8">
        <v>0</v>
      </c>
      <c r="T122" s="8">
        <v>0</v>
      </c>
      <c r="U122" s="8">
        <v>0</v>
      </c>
      <c r="V122" s="8">
        <v>0</v>
      </c>
      <c r="W122" s="8">
        <v>0</v>
      </c>
      <c r="X122" s="8">
        <v>0</v>
      </c>
      <c r="Y122" s="8">
        <v>0</v>
      </c>
      <c r="Z122" s="8">
        <v>0</v>
      </c>
      <c r="AA122" s="8">
        <v>0</v>
      </c>
      <c r="AB122" s="8">
        <v>0</v>
      </c>
      <c r="AC122" s="8">
        <v>0</v>
      </c>
      <c r="AD122" s="8">
        <v>0</v>
      </c>
      <c r="AE122" s="8">
        <v>0</v>
      </c>
      <c r="AF122" s="8">
        <v>0</v>
      </c>
      <c r="AG122" s="8">
        <v>0</v>
      </c>
      <c r="AH122" s="8">
        <v>0</v>
      </c>
      <c r="AI122" s="8">
        <v>0</v>
      </c>
      <c r="AJ122" s="8">
        <v>0</v>
      </c>
      <c r="AK122" s="8">
        <v>0</v>
      </c>
      <c r="AL122" s="8">
        <v>0</v>
      </c>
      <c r="AM122" s="8">
        <v>0</v>
      </c>
      <c r="AO122" s="8">
        <v>0</v>
      </c>
    </row>
    <row r="123" spans="1:41" x14ac:dyDescent="0.25">
      <c r="A123" s="3" t="s">
        <v>20</v>
      </c>
      <c r="B123" s="8">
        <v>0</v>
      </c>
      <c r="C123" s="8">
        <v>0</v>
      </c>
      <c r="D123" s="8">
        <v>0</v>
      </c>
      <c r="E123" s="8">
        <v>1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v>0</v>
      </c>
      <c r="U123" s="8">
        <v>0</v>
      </c>
      <c r="V123" s="8">
        <v>0</v>
      </c>
      <c r="W123" s="8">
        <v>0</v>
      </c>
      <c r="X123" s="8">
        <v>0</v>
      </c>
      <c r="Y123" s="8">
        <v>0</v>
      </c>
      <c r="Z123" s="8">
        <v>0</v>
      </c>
      <c r="AA123" s="8">
        <v>0</v>
      </c>
      <c r="AB123" s="8">
        <v>0</v>
      </c>
      <c r="AC123" s="8">
        <v>0</v>
      </c>
      <c r="AD123" s="8">
        <v>0</v>
      </c>
      <c r="AE123" s="8">
        <v>0</v>
      </c>
      <c r="AF123" s="8">
        <v>0</v>
      </c>
      <c r="AG123" s="8">
        <v>0</v>
      </c>
      <c r="AH123" s="8">
        <v>0</v>
      </c>
      <c r="AI123" s="8">
        <v>0</v>
      </c>
      <c r="AJ123" s="8">
        <v>0</v>
      </c>
      <c r="AK123" s="8">
        <v>0</v>
      </c>
      <c r="AL123" s="8">
        <v>0</v>
      </c>
      <c r="AM123" s="8">
        <v>0</v>
      </c>
      <c r="AO123" s="8">
        <v>0</v>
      </c>
    </row>
    <row r="124" spans="1:41" x14ac:dyDescent="0.25">
      <c r="A124" s="3" t="s">
        <v>54</v>
      </c>
      <c r="B124" s="8">
        <v>0</v>
      </c>
      <c r="C124" s="8">
        <v>0</v>
      </c>
      <c r="D124" s="8">
        <v>0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8">
        <v>0</v>
      </c>
      <c r="P124" s="8">
        <v>0</v>
      </c>
      <c r="Q124" s="8">
        <v>0</v>
      </c>
      <c r="R124" s="8">
        <v>0</v>
      </c>
      <c r="S124" s="8">
        <v>0</v>
      </c>
      <c r="T124" s="8">
        <v>0</v>
      </c>
      <c r="U124" s="8">
        <v>0</v>
      </c>
      <c r="V124" s="8">
        <v>0</v>
      </c>
      <c r="W124" s="8">
        <v>0</v>
      </c>
      <c r="X124" s="8">
        <v>0</v>
      </c>
      <c r="Y124" s="8">
        <v>0</v>
      </c>
      <c r="Z124" s="8">
        <v>0</v>
      </c>
      <c r="AA124" s="8">
        <v>0</v>
      </c>
      <c r="AB124" s="8">
        <v>0</v>
      </c>
      <c r="AC124" s="8">
        <v>0</v>
      </c>
      <c r="AD124" s="8">
        <v>0</v>
      </c>
      <c r="AE124" s="8">
        <v>0</v>
      </c>
      <c r="AF124" s="8">
        <v>0</v>
      </c>
      <c r="AG124" s="8">
        <v>0</v>
      </c>
      <c r="AH124" s="8">
        <f>-D80*D80/2/D78-D83/2</f>
        <v>-1.5678432115352216E-2</v>
      </c>
      <c r="AI124" s="8">
        <v>0</v>
      </c>
      <c r="AJ124" s="8">
        <v>0</v>
      </c>
      <c r="AK124" s="8">
        <f>-D80*D80/D78</f>
        <v>-3.90625E-2</v>
      </c>
      <c r="AL124" s="8">
        <f>D80*D80/2/D78+D83/2</f>
        <v>1.5678432115352216E-2</v>
      </c>
      <c r="AM124" s="8">
        <v>0</v>
      </c>
      <c r="AO124" s="8">
        <v>0</v>
      </c>
    </row>
    <row r="125" spans="1:41" x14ac:dyDescent="0.25">
      <c r="A125" s="3" t="s">
        <v>55</v>
      </c>
      <c r="B125" s="8">
        <v>0</v>
      </c>
      <c r="C125" s="8">
        <v>0</v>
      </c>
      <c r="D125" s="8">
        <v>0</v>
      </c>
      <c r="E125" s="8">
        <v>0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O125" s="8">
        <v>0</v>
      </c>
      <c r="P125" s="8">
        <v>0</v>
      </c>
      <c r="Q125" s="8">
        <v>0</v>
      </c>
      <c r="R125" s="8">
        <v>0</v>
      </c>
      <c r="S125" s="8">
        <v>0</v>
      </c>
      <c r="T125" s="8">
        <v>0</v>
      </c>
      <c r="U125" s="8">
        <v>0</v>
      </c>
      <c r="V125" s="8">
        <v>0</v>
      </c>
      <c r="W125" s="8">
        <v>0</v>
      </c>
      <c r="X125" s="8">
        <v>0</v>
      </c>
      <c r="Y125" s="8">
        <v>0</v>
      </c>
      <c r="Z125" s="8">
        <v>0</v>
      </c>
      <c r="AA125" s="8">
        <v>0</v>
      </c>
      <c r="AB125" s="8">
        <v>0</v>
      </c>
      <c r="AC125" s="8">
        <v>0</v>
      </c>
      <c r="AD125" s="8">
        <v>0</v>
      </c>
      <c r="AE125" s="8">
        <v>0</v>
      </c>
      <c r="AF125" s="8">
        <v>0</v>
      </c>
      <c r="AG125" s="8">
        <v>0</v>
      </c>
      <c r="AH125" s="8">
        <v>0</v>
      </c>
      <c r="AI125" s="8">
        <v>1</v>
      </c>
      <c r="AJ125" s="8">
        <v>0</v>
      </c>
      <c r="AK125" s="8">
        <v>0</v>
      </c>
      <c r="AL125" s="8">
        <v>0</v>
      </c>
      <c r="AM125" s="8">
        <v>-1</v>
      </c>
      <c r="AO125" s="8">
        <v>0</v>
      </c>
    </row>
    <row r="126" spans="1:41" x14ac:dyDescent="0.25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Q126" s="8"/>
    </row>
    <row r="127" spans="1:41" x14ac:dyDescent="0.25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Q127" s="8"/>
    </row>
    <row r="128" spans="1:41" x14ac:dyDescent="0.25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Q128" s="8"/>
    </row>
    <row r="129" spans="2:8" x14ac:dyDescent="0.25">
      <c r="F129" s="13"/>
      <c r="G129" s="13"/>
    </row>
    <row r="130" spans="2:8" x14ac:dyDescent="0.25">
      <c r="C130" s="7"/>
      <c r="F130" s="13"/>
      <c r="G130" s="13"/>
      <c r="H130" s="13"/>
    </row>
    <row r="131" spans="2:8" x14ac:dyDescent="0.25">
      <c r="B131" s="1"/>
      <c r="F131" s="13"/>
      <c r="G131" s="13"/>
      <c r="H131" s="13"/>
    </row>
    <row r="132" spans="2:8" ht="18.75" x14ac:dyDescent="0.25">
      <c r="B132" s="1"/>
      <c r="C132" s="5"/>
      <c r="F132" s="13"/>
      <c r="G132" s="13"/>
      <c r="H132" s="13"/>
    </row>
    <row r="133" spans="2:8" ht="18.75" x14ac:dyDescent="0.25">
      <c r="B133" s="1"/>
      <c r="C133" s="22" t="s">
        <v>193</v>
      </c>
    </row>
    <row r="134" spans="2:8" ht="18.75" x14ac:dyDescent="0.25">
      <c r="D134" s="5" t="s">
        <v>183</v>
      </c>
      <c r="E134" s="8"/>
    </row>
    <row r="135" spans="2:8" x14ac:dyDescent="0.25">
      <c r="B135" s="14"/>
      <c r="C135" s="9"/>
      <c r="D135" s="15"/>
      <c r="E135" s="8"/>
      <c r="G135" s="14" t="s">
        <v>8</v>
      </c>
    </row>
    <row r="136" spans="2:8" ht="18.75" x14ac:dyDescent="0.25">
      <c r="B136" s="16"/>
      <c r="C136" s="3" t="s">
        <v>179</v>
      </c>
      <c r="D136" s="3">
        <v>0.1</v>
      </c>
      <c r="E136" s="5"/>
    </row>
    <row r="137" spans="2:8" x14ac:dyDescent="0.25">
      <c r="B137" s="16"/>
      <c r="C137" s="16"/>
      <c r="D137" s="16"/>
      <c r="E137" s="16"/>
      <c r="F137" s="16"/>
      <c r="G137" s="3" t="s">
        <v>115</v>
      </c>
      <c r="H137" s="3">
        <f>1E+50*MDETERM(B146:BC199)</f>
        <v>1.3235334851563223E-5</v>
      </c>
    </row>
    <row r="138" spans="2:8" ht="18" x14ac:dyDescent="0.25">
      <c r="B138" s="16"/>
      <c r="C138" s="17" t="s">
        <v>180</v>
      </c>
      <c r="D138" s="16">
        <f>1/24</f>
        <v>4.1666666666666664E-2</v>
      </c>
      <c r="E138" s="16"/>
      <c r="F138" s="16"/>
    </row>
    <row r="141" spans="2:8" x14ac:dyDescent="0.25">
      <c r="D141" s="3">
        <v>-3.4308887033650095E-3</v>
      </c>
      <c r="G141" s="13">
        <f>PI()*D138/SQRT(-D141)</f>
        <v>2.2347827786644787</v>
      </c>
    </row>
    <row r="142" spans="2:8" x14ac:dyDescent="0.25">
      <c r="C142" s="14"/>
      <c r="D142" s="18"/>
      <c r="E142" s="16"/>
      <c r="F142" s="16"/>
      <c r="H142" s="8"/>
    </row>
    <row r="143" spans="2:8" x14ac:dyDescent="0.25">
      <c r="C143" s="14"/>
      <c r="D143" s="18"/>
      <c r="E143" s="16"/>
      <c r="F143" s="16"/>
    </row>
    <row r="144" spans="2:8" x14ac:dyDescent="0.25">
      <c r="C144" s="16"/>
      <c r="D144" s="18"/>
      <c r="E144" s="16"/>
      <c r="F144" s="16"/>
    </row>
    <row r="145" spans="1:57" x14ac:dyDescent="0.25">
      <c r="B145" s="4" t="s">
        <v>0</v>
      </c>
      <c r="C145" s="4" t="s">
        <v>117</v>
      </c>
      <c r="D145" s="4" t="s">
        <v>1</v>
      </c>
      <c r="E145" s="4" t="s">
        <v>118</v>
      </c>
      <c r="F145" s="4" t="s">
        <v>2</v>
      </c>
      <c r="G145" s="4" t="s">
        <v>119</v>
      </c>
      <c r="H145" s="4" t="s">
        <v>3</v>
      </c>
      <c r="I145" s="4" t="s">
        <v>120</v>
      </c>
      <c r="J145" s="4" t="s">
        <v>4</v>
      </c>
      <c r="K145" s="4" t="s">
        <v>121</v>
      </c>
      <c r="L145" s="4" t="s">
        <v>5</v>
      </c>
      <c r="M145" s="4" t="s">
        <v>122</v>
      </c>
      <c r="N145" s="4" t="s">
        <v>6</v>
      </c>
      <c r="O145" s="4" t="s">
        <v>123</v>
      </c>
      <c r="P145" s="4" t="s">
        <v>7</v>
      </c>
      <c r="Q145" s="4" t="s">
        <v>124</v>
      </c>
      <c r="R145" s="4" t="s">
        <v>31</v>
      </c>
      <c r="S145" s="4" t="s">
        <v>125</v>
      </c>
      <c r="T145" s="4" t="s">
        <v>32</v>
      </c>
      <c r="U145" s="4" t="s">
        <v>126</v>
      </c>
      <c r="V145" s="4" t="s">
        <v>33</v>
      </c>
      <c r="W145" s="4" t="s">
        <v>127</v>
      </c>
      <c r="X145" s="4" t="s">
        <v>42</v>
      </c>
      <c r="Y145" s="4" t="s">
        <v>128</v>
      </c>
      <c r="Z145" s="4" t="s">
        <v>43</v>
      </c>
      <c r="AA145" s="4" t="s">
        <v>129</v>
      </c>
      <c r="AB145" s="4" t="s">
        <v>44</v>
      </c>
      <c r="AC145" s="4" t="s">
        <v>130</v>
      </c>
      <c r="AD145" s="4" t="s">
        <v>45</v>
      </c>
      <c r="AE145" s="4" t="s">
        <v>131</v>
      </c>
      <c r="AF145" s="4" t="s">
        <v>56</v>
      </c>
      <c r="AG145" s="4" t="s">
        <v>132</v>
      </c>
      <c r="AH145" s="4" t="s">
        <v>57</v>
      </c>
      <c r="AI145" s="4" t="s">
        <v>133</v>
      </c>
      <c r="AJ145" s="4" t="s">
        <v>58</v>
      </c>
      <c r="AK145" s="4" t="s">
        <v>134</v>
      </c>
      <c r="AL145" s="4" t="s">
        <v>59</v>
      </c>
      <c r="AM145" s="4" t="s">
        <v>135</v>
      </c>
      <c r="AN145" s="4" t="s">
        <v>84</v>
      </c>
      <c r="AO145" s="4" t="s">
        <v>136</v>
      </c>
      <c r="AP145" s="4" t="s">
        <v>85</v>
      </c>
      <c r="AQ145" s="4" t="s">
        <v>137</v>
      </c>
      <c r="AR145" s="4" t="s">
        <v>86</v>
      </c>
      <c r="AS145" s="4" t="s">
        <v>138</v>
      </c>
      <c r="AT145" s="4" t="s">
        <v>87</v>
      </c>
      <c r="AU145" s="4" t="s">
        <v>139</v>
      </c>
      <c r="AV145" s="4" t="s">
        <v>88</v>
      </c>
      <c r="AW145" s="4" t="s">
        <v>140</v>
      </c>
      <c r="AX145" s="4" t="s">
        <v>89</v>
      </c>
      <c r="AY145" s="4" t="s">
        <v>141</v>
      </c>
      <c r="AZ145" s="4" t="s">
        <v>90</v>
      </c>
      <c r="BA145" s="4" t="s">
        <v>142</v>
      </c>
      <c r="BB145" s="4" t="s">
        <v>91</v>
      </c>
      <c r="BC145" s="4" t="s">
        <v>143</v>
      </c>
    </row>
    <row r="146" spans="1:57" x14ac:dyDescent="0.25">
      <c r="A146" s="3" t="s">
        <v>9</v>
      </c>
      <c r="B146" s="8">
        <f>$D$138*$D$138/$D$136+$D$141</f>
        <v>1.39302224077461E-2</v>
      </c>
      <c r="C146" s="8">
        <f>$D$138*$D$138/2/$D$136</f>
        <v>8.6805555555555542E-3</v>
      </c>
      <c r="D146" s="8">
        <f>-2*$D$138*$D$138/$D$136-2*$D$141</f>
        <v>-2.78604448154922E-2</v>
      </c>
      <c r="E146" s="8">
        <v>0</v>
      </c>
      <c r="F146" s="8">
        <f>$D$138*$D$138/$D$136+$D$141</f>
        <v>1.39302224077461E-2</v>
      </c>
      <c r="G146" s="8">
        <f>-$D$138*$D$138/2/$D$136</f>
        <v>-8.6805555555555542E-3</v>
      </c>
      <c r="H146" s="8">
        <v>0</v>
      </c>
      <c r="I146" s="8">
        <v>0</v>
      </c>
      <c r="J146" s="8">
        <v>0</v>
      </c>
      <c r="K146" s="8">
        <v>0</v>
      </c>
      <c r="L146" s="8">
        <v>0</v>
      </c>
      <c r="M146" s="8">
        <v>0</v>
      </c>
      <c r="N146" s="8">
        <v>0</v>
      </c>
      <c r="O146" s="8">
        <v>0</v>
      </c>
      <c r="P146" s="8">
        <v>0</v>
      </c>
      <c r="Q146" s="8">
        <v>0</v>
      </c>
      <c r="R146" s="8">
        <v>0</v>
      </c>
      <c r="S146" s="8">
        <v>0</v>
      </c>
      <c r="T146" s="8">
        <v>0</v>
      </c>
      <c r="U146" s="8">
        <v>0</v>
      </c>
      <c r="V146" s="8">
        <v>0</v>
      </c>
      <c r="W146" s="8">
        <v>0</v>
      </c>
      <c r="X146" s="8">
        <v>0</v>
      </c>
      <c r="Y146" s="8">
        <v>0</v>
      </c>
      <c r="Z146" s="8">
        <v>0</v>
      </c>
      <c r="AA146" s="8">
        <v>0</v>
      </c>
      <c r="AB146" s="8">
        <v>0</v>
      </c>
      <c r="AC146" s="8">
        <v>0</v>
      </c>
      <c r="AD146" s="8">
        <v>0</v>
      </c>
      <c r="AE146" s="8">
        <v>0</v>
      </c>
      <c r="AF146" s="8">
        <v>0</v>
      </c>
      <c r="AG146" s="8">
        <v>0</v>
      </c>
      <c r="AH146" s="8">
        <v>0</v>
      </c>
      <c r="AI146" s="8">
        <v>0</v>
      </c>
      <c r="AJ146" s="8">
        <v>0</v>
      </c>
      <c r="AK146" s="8">
        <v>0</v>
      </c>
      <c r="AL146" s="8">
        <v>0</v>
      </c>
      <c r="AM146" s="8">
        <v>0</v>
      </c>
      <c r="AN146" s="8">
        <v>0</v>
      </c>
      <c r="AO146" s="8">
        <v>0</v>
      </c>
      <c r="AP146" s="8">
        <v>0</v>
      </c>
      <c r="AQ146" s="8">
        <v>0</v>
      </c>
      <c r="AR146" s="8">
        <v>0</v>
      </c>
      <c r="AS146" s="8">
        <v>0</v>
      </c>
      <c r="AT146" s="8">
        <v>0</v>
      </c>
      <c r="AU146" s="8">
        <v>0</v>
      </c>
      <c r="AV146" s="8">
        <v>0</v>
      </c>
      <c r="AW146" s="8">
        <v>0</v>
      </c>
      <c r="AX146" s="8">
        <v>0</v>
      </c>
      <c r="AY146" s="8">
        <v>0</v>
      </c>
      <c r="AZ146" s="8">
        <v>0</v>
      </c>
      <c r="BA146" s="8">
        <v>0</v>
      </c>
      <c r="BB146" s="8">
        <v>0</v>
      </c>
      <c r="BC146" s="8">
        <v>0</v>
      </c>
      <c r="BE146" s="8" t="e">
        <f>-$D$134*$D$135*$D$135*$D$135*$D$135</f>
        <v>#VALUE!</v>
      </c>
    </row>
    <row r="147" spans="1:57" x14ac:dyDescent="0.25">
      <c r="A147" s="3" t="s">
        <v>10</v>
      </c>
      <c r="B147" s="8">
        <f>-$D$138*$D$138/2/$D$136</f>
        <v>-8.6805555555555542E-3</v>
      </c>
      <c r="C147" s="8">
        <v>1</v>
      </c>
      <c r="D147" s="8">
        <v>0</v>
      </c>
      <c r="E147" s="8">
        <f>-2-$D$138*$D$138/$D$136</f>
        <v>-2.0173611111111112</v>
      </c>
      <c r="F147" s="8">
        <f>$D$138*$D$138/2/$D$136</f>
        <v>8.6805555555555542E-3</v>
      </c>
      <c r="G147" s="8">
        <v>1</v>
      </c>
      <c r="H147" s="8">
        <v>0</v>
      </c>
      <c r="I147" s="8">
        <v>0</v>
      </c>
      <c r="J147" s="8">
        <v>0</v>
      </c>
      <c r="K147" s="8">
        <v>0</v>
      </c>
      <c r="L147" s="8">
        <v>0</v>
      </c>
      <c r="M147" s="8">
        <v>0</v>
      </c>
      <c r="N147" s="8">
        <v>0</v>
      </c>
      <c r="O147" s="8">
        <v>0</v>
      </c>
      <c r="P147" s="8">
        <v>0</v>
      </c>
      <c r="Q147" s="8">
        <v>0</v>
      </c>
      <c r="R147" s="8">
        <v>0</v>
      </c>
      <c r="S147" s="8">
        <v>0</v>
      </c>
      <c r="T147" s="8">
        <v>0</v>
      </c>
      <c r="U147" s="8">
        <v>0</v>
      </c>
      <c r="V147" s="8">
        <v>0</v>
      </c>
      <c r="W147" s="8">
        <v>0</v>
      </c>
      <c r="X147" s="8">
        <v>0</v>
      </c>
      <c r="Y147" s="8">
        <v>0</v>
      </c>
      <c r="Z147" s="8">
        <v>0</v>
      </c>
      <c r="AA147" s="8">
        <v>0</v>
      </c>
      <c r="AB147" s="8">
        <v>0</v>
      </c>
      <c r="AC147" s="8">
        <v>0</v>
      </c>
      <c r="AD147" s="8">
        <v>0</v>
      </c>
      <c r="AE147" s="8">
        <v>0</v>
      </c>
      <c r="AF147" s="8">
        <v>0</v>
      </c>
      <c r="AG147" s="8">
        <v>0</v>
      </c>
      <c r="AH147" s="8">
        <v>0</v>
      </c>
      <c r="AI147" s="8">
        <v>0</v>
      </c>
      <c r="AJ147" s="8">
        <v>0</v>
      </c>
      <c r="AK147" s="8">
        <v>0</v>
      </c>
      <c r="AL147" s="8">
        <v>0</v>
      </c>
      <c r="AM147" s="8">
        <v>0</v>
      </c>
      <c r="AN147" s="8">
        <v>0</v>
      </c>
      <c r="AO147" s="8">
        <v>0</v>
      </c>
      <c r="AP147" s="8">
        <v>0</v>
      </c>
      <c r="AQ147" s="8">
        <v>0</v>
      </c>
      <c r="AR147" s="8">
        <v>0</v>
      </c>
      <c r="AS147" s="8">
        <v>0</v>
      </c>
      <c r="AT147" s="8">
        <v>0</v>
      </c>
      <c r="AU147" s="8">
        <v>0</v>
      </c>
      <c r="AV147" s="8">
        <v>0</v>
      </c>
      <c r="AW147" s="8">
        <v>0</v>
      </c>
      <c r="AX147" s="8">
        <v>0</v>
      </c>
      <c r="AY147" s="8">
        <v>0</v>
      </c>
      <c r="AZ147" s="8">
        <v>0</v>
      </c>
      <c r="BA147" s="8">
        <v>0</v>
      </c>
      <c r="BB147" s="8">
        <v>0</v>
      </c>
      <c r="BC147" s="8">
        <v>0</v>
      </c>
      <c r="BE147" s="8">
        <v>0</v>
      </c>
    </row>
    <row r="148" spans="1:57" x14ac:dyDescent="0.25">
      <c r="A148" s="3" t="s">
        <v>11</v>
      </c>
      <c r="B148" s="8">
        <v>0</v>
      </c>
      <c r="C148" s="8">
        <v>0</v>
      </c>
      <c r="D148" s="8">
        <f>$D$138*$D$138/$D$136+$D$141</f>
        <v>1.39302224077461E-2</v>
      </c>
      <c r="E148" s="8">
        <f>$D$138*$D$138/2/$D$136</f>
        <v>8.6805555555555542E-3</v>
      </c>
      <c r="F148" s="8">
        <f>-2*$D$138*$D$138/$D$136-2*$D$141</f>
        <v>-2.78604448154922E-2</v>
      </c>
      <c r="G148" s="8">
        <v>0</v>
      </c>
      <c r="H148" s="8">
        <f>$D$138*$D$138/$D$136+$D$141</f>
        <v>1.39302224077461E-2</v>
      </c>
      <c r="I148" s="8">
        <f>-$D$138*$D$138/2/$D$136</f>
        <v>-8.6805555555555542E-3</v>
      </c>
      <c r="J148" s="8">
        <v>0</v>
      </c>
      <c r="K148" s="8">
        <v>0</v>
      </c>
      <c r="L148" s="8">
        <v>0</v>
      </c>
      <c r="M148" s="8">
        <v>0</v>
      </c>
      <c r="N148" s="8">
        <v>0</v>
      </c>
      <c r="O148" s="8">
        <v>0</v>
      </c>
      <c r="P148" s="8">
        <v>0</v>
      </c>
      <c r="Q148" s="8">
        <v>0</v>
      </c>
      <c r="R148" s="8">
        <v>0</v>
      </c>
      <c r="S148" s="8">
        <v>0</v>
      </c>
      <c r="T148" s="8">
        <v>0</v>
      </c>
      <c r="U148" s="8">
        <v>0</v>
      </c>
      <c r="V148" s="8">
        <v>0</v>
      </c>
      <c r="W148" s="8">
        <v>0</v>
      </c>
      <c r="X148" s="8">
        <v>0</v>
      </c>
      <c r="Y148" s="8">
        <v>0</v>
      </c>
      <c r="Z148" s="8">
        <v>0</v>
      </c>
      <c r="AA148" s="8">
        <v>0</v>
      </c>
      <c r="AB148" s="8">
        <v>0</v>
      </c>
      <c r="AC148" s="8">
        <v>0</v>
      </c>
      <c r="AD148" s="8">
        <v>0</v>
      </c>
      <c r="AE148" s="8">
        <v>0</v>
      </c>
      <c r="AF148" s="8">
        <v>0</v>
      </c>
      <c r="AG148" s="8">
        <v>0</v>
      </c>
      <c r="AH148" s="8">
        <v>0</v>
      </c>
      <c r="AI148" s="8">
        <v>0</v>
      </c>
      <c r="AJ148" s="8">
        <v>0</v>
      </c>
      <c r="AK148" s="8">
        <v>0</v>
      </c>
      <c r="AL148" s="8">
        <v>0</v>
      </c>
      <c r="AM148" s="8">
        <v>0</v>
      </c>
      <c r="AN148" s="8">
        <v>0</v>
      </c>
      <c r="AO148" s="8">
        <v>0</v>
      </c>
      <c r="AP148" s="8">
        <v>0</v>
      </c>
      <c r="AQ148" s="8">
        <v>0</v>
      </c>
      <c r="AR148" s="8">
        <v>0</v>
      </c>
      <c r="AS148" s="8">
        <v>0</v>
      </c>
      <c r="AT148" s="8">
        <v>0</v>
      </c>
      <c r="AU148" s="8">
        <v>0</v>
      </c>
      <c r="AV148" s="8">
        <v>0</v>
      </c>
      <c r="AW148" s="8">
        <v>0</v>
      </c>
      <c r="AX148" s="8">
        <v>0</v>
      </c>
      <c r="AY148" s="8">
        <v>0</v>
      </c>
      <c r="AZ148" s="8">
        <v>0</v>
      </c>
      <c r="BA148" s="8">
        <v>0</v>
      </c>
      <c r="BB148" s="8">
        <v>0</v>
      </c>
      <c r="BC148" s="8">
        <v>0</v>
      </c>
      <c r="BE148" s="8" t="e">
        <f>-$D$134*$D$135*$D$135*$D$135*$D$135</f>
        <v>#VALUE!</v>
      </c>
    </row>
    <row r="149" spans="1:57" x14ac:dyDescent="0.25">
      <c r="A149" s="3" t="s">
        <v>12</v>
      </c>
      <c r="B149" s="8">
        <v>0</v>
      </c>
      <c r="C149" s="8">
        <v>0</v>
      </c>
      <c r="D149" s="8">
        <f>-$D$138*$D$138/2/$D$136</f>
        <v>-8.6805555555555542E-3</v>
      </c>
      <c r="E149" s="8">
        <v>1</v>
      </c>
      <c r="F149" s="8">
        <v>0</v>
      </c>
      <c r="G149" s="8">
        <f>-2-$D$138*$D$138/$D$136</f>
        <v>-2.0173611111111112</v>
      </c>
      <c r="H149" s="8">
        <f>$D$138*$D$138/2/$D$136</f>
        <v>8.6805555555555542E-3</v>
      </c>
      <c r="I149" s="8">
        <v>1</v>
      </c>
      <c r="J149" s="8">
        <v>0</v>
      </c>
      <c r="K149" s="8">
        <v>0</v>
      </c>
      <c r="L149" s="8">
        <v>0</v>
      </c>
      <c r="M149" s="8">
        <v>0</v>
      </c>
      <c r="N149" s="8">
        <v>0</v>
      </c>
      <c r="O149" s="8">
        <v>0</v>
      </c>
      <c r="P149" s="8">
        <v>0</v>
      </c>
      <c r="Q149" s="8">
        <v>0</v>
      </c>
      <c r="R149" s="8">
        <v>0</v>
      </c>
      <c r="S149" s="8">
        <v>0</v>
      </c>
      <c r="T149" s="8">
        <v>0</v>
      </c>
      <c r="U149" s="8">
        <v>0</v>
      </c>
      <c r="V149" s="8">
        <v>0</v>
      </c>
      <c r="W149" s="8">
        <v>0</v>
      </c>
      <c r="X149" s="8">
        <v>0</v>
      </c>
      <c r="Y149" s="8">
        <v>0</v>
      </c>
      <c r="Z149" s="8">
        <v>0</v>
      </c>
      <c r="AA149" s="8">
        <v>0</v>
      </c>
      <c r="AB149" s="8">
        <v>0</v>
      </c>
      <c r="AC149" s="8">
        <v>0</v>
      </c>
      <c r="AD149" s="8">
        <v>0</v>
      </c>
      <c r="AE149" s="8">
        <v>0</v>
      </c>
      <c r="AF149" s="8">
        <v>0</v>
      </c>
      <c r="AG149" s="8">
        <v>0</v>
      </c>
      <c r="AH149" s="8">
        <v>0</v>
      </c>
      <c r="AI149" s="8">
        <v>0</v>
      </c>
      <c r="AJ149" s="8">
        <v>0</v>
      </c>
      <c r="AK149" s="8">
        <v>0</v>
      </c>
      <c r="AL149" s="8">
        <v>0</v>
      </c>
      <c r="AM149" s="8">
        <v>0</v>
      </c>
      <c r="AN149" s="8">
        <v>0</v>
      </c>
      <c r="AO149" s="8">
        <v>0</v>
      </c>
      <c r="AP149" s="8">
        <v>0</v>
      </c>
      <c r="AQ149" s="8">
        <v>0</v>
      </c>
      <c r="AR149" s="8">
        <v>0</v>
      </c>
      <c r="AS149" s="8">
        <v>0</v>
      </c>
      <c r="AT149" s="8">
        <v>0</v>
      </c>
      <c r="AU149" s="8">
        <v>0</v>
      </c>
      <c r="AV149" s="8">
        <v>0</v>
      </c>
      <c r="AW149" s="8">
        <v>0</v>
      </c>
      <c r="AX149" s="8">
        <v>0</v>
      </c>
      <c r="AY149" s="8">
        <v>0</v>
      </c>
      <c r="AZ149" s="8">
        <v>0</v>
      </c>
      <c r="BA149" s="8">
        <v>0</v>
      </c>
      <c r="BB149" s="8">
        <v>0</v>
      </c>
      <c r="BC149" s="8">
        <v>0</v>
      </c>
      <c r="BE149" s="8">
        <v>0</v>
      </c>
    </row>
    <row r="150" spans="1:57" x14ac:dyDescent="0.25">
      <c r="A150" s="3" t="s">
        <v>13</v>
      </c>
      <c r="B150" s="8">
        <v>0</v>
      </c>
      <c r="C150" s="8">
        <v>0</v>
      </c>
      <c r="D150" s="8">
        <v>0</v>
      </c>
      <c r="E150" s="8">
        <v>0</v>
      </c>
      <c r="F150" s="8">
        <f>$D$138*$D$138/$D$136+$D$141</f>
        <v>1.39302224077461E-2</v>
      </c>
      <c r="G150" s="8">
        <f>$D$138*$D$138/2/$D$136</f>
        <v>8.6805555555555542E-3</v>
      </c>
      <c r="H150" s="8">
        <f>-2*$D$138*$D$138/$D$136-2*$D$141</f>
        <v>-2.78604448154922E-2</v>
      </c>
      <c r="I150" s="8">
        <v>0</v>
      </c>
      <c r="J150" s="8">
        <f>$D$138*$D$138/$D$136+$D$141</f>
        <v>1.39302224077461E-2</v>
      </c>
      <c r="K150" s="8">
        <f>-$D$138*$D$138/2/$D$136</f>
        <v>-8.6805555555555542E-3</v>
      </c>
      <c r="L150" s="8">
        <v>0</v>
      </c>
      <c r="M150" s="8">
        <v>0</v>
      </c>
      <c r="N150" s="8">
        <v>0</v>
      </c>
      <c r="O150" s="8">
        <v>0</v>
      </c>
      <c r="P150" s="8">
        <v>0</v>
      </c>
      <c r="Q150" s="8">
        <v>0</v>
      </c>
      <c r="R150" s="8">
        <v>0</v>
      </c>
      <c r="S150" s="8">
        <v>0</v>
      </c>
      <c r="T150" s="8">
        <v>0</v>
      </c>
      <c r="U150" s="8">
        <v>0</v>
      </c>
      <c r="V150" s="8">
        <v>0</v>
      </c>
      <c r="W150" s="8">
        <v>0</v>
      </c>
      <c r="X150" s="8">
        <v>0</v>
      </c>
      <c r="Y150" s="8">
        <v>0</v>
      </c>
      <c r="Z150" s="8">
        <v>0</v>
      </c>
      <c r="AA150" s="8">
        <v>0</v>
      </c>
      <c r="AB150" s="8">
        <v>0</v>
      </c>
      <c r="AC150" s="8">
        <v>0</v>
      </c>
      <c r="AD150" s="8">
        <v>0</v>
      </c>
      <c r="AE150" s="8">
        <v>0</v>
      </c>
      <c r="AF150" s="8">
        <v>0</v>
      </c>
      <c r="AG150" s="8">
        <v>0</v>
      </c>
      <c r="AH150" s="8">
        <v>0</v>
      </c>
      <c r="AI150" s="8">
        <v>0</v>
      </c>
      <c r="AJ150" s="8">
        <v>0</v>
      </c>
      <c r="AK150" s="8">
        <v>0</v>
      </c>
      <c r="AL150" s="8">
        <v>0</v>
      </c>
      <c r="AM150" s="8">
        <v>0</v>
      </c>
      <c r="AN150" s="8">
        <v>0</v>
      </c>
      <c r="AO150" s="8">
        <v>0</v>
      </c>
      <c r="AP150" s="8">
        <v>0</v>
      </c>
      <c r="AQ150" s="8">
        <v>0</v>
      </c>
      <c r="AR150" s="8">
        <v>0</v>
      </c>
      <c r="AS150" s="8">
        <v>0</v>
      </c>
      <c r="AT150" s="8">
        <v>0</v>
      </c>
      <c r="AU150" s="8">
        <v>0</v>
      </c>
      <c r="AV150" s="8">
        <v>0</v>
      </c>
      <c r="AW150" s="8">
        <v>0</v>
      </c>
      <c r="AX150" s="8">
        <v>0</v>
      </c>
      <c r="AY150" s="8">
        <v>0</v>
      </c>
      <c r="AZ150" s="8">
        <v>0</v>
      </c>
      <c r="BA150" s="8">
        <v>0</v>
      </c>
      <c r="BB150" s="8">
        <v>0</v>
      </c>
      <c r="BC150" s="8">
        <v>0</v>
      </c>
      <c r="BE150" s="8" t="e">
        <f>-$D$134*$D$135*$D$135*$D$135*$D$135</f>
        <v>#VALUE!</v>
      </c>
    </row>
    <row r="151" spans="1:57" x14ac:dyDescent="0.25">
      <c r="A151" s="3" t="s">
        <v>14</v>
      </c>
      <c r="B151" s="8">
        <v>0</v>
      </c>
      <c r="C151" s="8">
        <v>0</v>
      </c>
      <c r="D151" s="8">
        <v>0</v>
      </c>
      <c r="E151" s="8">
        <v>0</v>
      </c>
      <c r="F151" s="8">
        <f>-$D$138*$D$138/2/$D$136</f>
        <v>-8.6805555555555542E-3</v>
      </c>
      <c r="G151" s="8">
        <v>1</v>
      </c>
      <c r="H151" s="8">
        <v>0</v>
      </c>
      <c r="I151" s="8">
        <f>-2-$D$138*$D$138/$D$136</f>
        <v>-2.0173611111111112</v>
      </c>
      <c r="J151" s="8">
        <f>$D$138*$D$138/2/$D$136</f>
        <v>8.6805555555555542E-3</v>
      </c>
      <c r="K151" s="8">
        <v>1</v>
      </c>
      <c r="L151" s="8">
        <v>0</v>
      </c>
      <c r="M151" s="8">
        <v>0</v>
      </c>
      <c r="N151" s="8">
        <v>0</v>
      </c>
      <c r="O151" s="8">
        <v>0</v>
      </c>
      <c r="P151" s="8">
        <v>0</v>
      </c>
      <c r="Q151" s="8">
        <v>0</v>
      </c>
      <c r="R151" s="8">
        <v>0</v>
      </c>
      <c r="S151" s="8">
        <v>0</v>
      </c>
      <c r="T151" s="8">
        <v>0</v>
      </c>
      <c r="U151" s="8">
        <v>0</v>
      </c>
      <c r="V151" s="8">
        <v>0</v>
      </c>
      <c r="W151" s="8">
        <v>0</v>
      </c>
      <c r="X151" s="8">
        <v>0</v>
      </c>
      <c r="Y151" s="8">
        <v>0</v>
      </c>
      <c r="Z151" s="8">
        <v>0</v>
      </c>
      <c r="AA151" s="8">
        <v>0</v>
      </c>
      <c r="AB151" s="8">
        <v>0</v>
      </c>
      <c r="AC151" s="8">
        <v>0</v>
      </c>
      <c r="AD151" s="8">
        <v>0</v>
      </c>
      <c r="AE151" s="8">
        <v>0</v>
      </c>
      <c r="AF151" s="8">
        <v>0</v>
      </c>
      <c r="AG151" s="8">
        <v>0</v>
      </c>
      <c r="AH151" s="8">
        <v>0</v>
      </c>
      <c r="AI151" s="8">
        <v>0</v>
      </c>
      <c r="AJ151" s="8">
        <v>0</v>
      </c>
      <c r="AK151" s="8">
        <v>0</v>
      </c>
      <c r="AL151" s="8">
        <v>0</v>
      </c>
      <c r="AM151" s="8">
        <v>0</v>
      </c>
      <c r="AN151" s="8">
        <v>0</v>
      </c>
      <c r="AO151" s="8">
        <v>0</v>
      </c>
      <c r="AP151" s="8">
        <v>0</v>
      </c>
      <c r="AQ151" s="8">
        <v>0</v>
      </c>
      <c r="AR151" s="8">
        <v>0</v>
      </c>
      <c r="AS151" s="8">
        <v>0</v>
      </c>
      <c r="AT151" s="8">
        <v>0</v>
      </c>
      <c r="AU151" s="8">
        <v>0</v>
      </c>
      <c r="AV151" s="8">
        <v>0</v>
      </c>
      <c r="AW151" s="8">
        <v>0</v>
      </c>
      <c r="AX151" s="8">
        <v>0</v>
      </c>
      <c r="AY151" s="8">
        <v>0</v>
      </c>
      <c r="AZ151" s="8">
        <v>0</v>
      </c>
      <c r="BA151" s="8">
        <v>0</v>
      </c>
      <c r="BB151" s="8">
        <v>0</v>
      </c>
      <c r="BC151" s="8">
        <v>0</v>
      </c>
      <c r="BE151" s="8">
        <v>0</v>
      </c>
    </row>
    <row r="152" spans="1:57" x14ac:dyDescent="0.25">
      <c r="A152" s="3" t="s">
        <v>15</v>
      </c>
      <c r="B152" s="8">
        <v>0</v>
      </c>
      <c r="C152" s="8">
        <v>0</v>
      </c>
      <c r="D152" s="8">
        <v>0</v>
      </c>
      <c r="E152" s="8">
        <v>0</v>
      </c>
      <c r="F152" s="8">
        <v>0</v>
      </c>
      <c r="G152" s="8">
        <v>0</v>
      </c>
      <c r="H152" s="8">
        <f>$D$138*$D$138/$D$136+$D$141</f>
        <v>1.39302224077461E-2</v>
      </c>
      <c r="I152" s="8">
        <f>$D$138*$D$138/2/$D$136</f>
        <v>8.6805555555555542E-3</v>
      </c>
      <c r="J152" s="8">
        <f>-2*$D$138*$D$138/$D$136-2*$D$141</f>
        <v>-2.78604448154922E-2</v>
      </c>
      <c r="K152" s="8">
        <v>0</v>
      </c>
      <c r="L152" s="8">
        <f>$D$138*$D$138/$D$136+$D$141</f>
        <v>1.39302224077461E-2</v>
      </c>
      <c r="M152" s="8">
        <f>-$D$138*$D$138/2/$D$136</f>
        <v>-8.6805555555555542E-3</v>
      </c>
      <c r="N152" s="8">
        <v>0</v>
      </c>
      <c r="O152" s="8">
        <v>0</v>
      </c>
      <c r="P152" s="8">
        <v>0</v>
      </c>
      <c r="Q152" s="8">
        <v>0</v>
      </c>
      <c r="R152" s="8">
        <v>0</v>
      </c>
      <c r="S152" s="8">
        <v>0</v>
      </c>
      <c r="T152" s="8">
        <v>0</v>
      </c>
      <c r="U152" s="8">
        <v>0</v>
      </c>
      <c r="V152" s="8">
        <v>0</v>
      </c>
      <c r="W152" s="8">
        <v>0</v>
      </c>
      <c r="X152" s="8">
        <v>0</v>
      </c>
      <c r="Y152" s="8">
        <v>0</v>
      </c>
      <c r="Z152" s="8">
        <v>0</v>
      </c>
      <c r="AA152" s="8">
        <v>0</v>
      </c>
      <c r="AB152" s="8">
        <v>0</v>
      </c>
      <c r="AC152" s="8">
        <v>0</v>
      </c>
      <c r="AD152" s="8">
        <v>0</v>
      </c>
      <c r="AE152" s="8">
        <v>0</v>
      </c>
      <c r="AF152" s="8">
        <v>0</v>
      </c>
      <c r="AG152" s="8">
        <v>0</v>
      </c>
      <c r="AH152" s="8">
        <v>0</v>
      </c>
      <c r="AI152" s="8">
        <v>0</v>
      </c>
      <c r="AJ152" s="8">
        <v>0</v>
      </c>
      <c r="AK152" s="8">
        <v>0</v>
      </c>
      <c r="AL152" s="8">
        <v>0</v>
      </c>
      <c r="AM152" s="8">
        <v>0</v>
      </c>
      <c r="AN152" s="8">
        <v>0</v>
      </c>
      <c r="AO152" s="8">
        <v>0</v>
      </c>
      <c r="AP152" s="8">
        <v>0</v>
      </c>
      <c r="AQ152" s="8">
        <v>0</v>
      </c>
      <c r="AR152" s="8">
        <v>0</v>
      </c>
      <c r="AS152" s="8">
        <v>0</v>
      </c>
      <c r="AT152" s="8">
        <v>0</v>
      </c>
      <c r="AU152" s="8">
        <v>0</v>
      </c>
      <c r="AV152" s="8">
        <v>0</v>
      </c>
      <c r="AW152" s="8">
        <v>0</v>
      </c>
      <c r="AX152" s="8">
        <v>0</v>
      </c>
      <c r="AY152" s="8">
        <v>0</v>
      </c>
      <c r="AZ152" s="8">
        <v>0</v>
      </c>
      <c r="BA152" s="8">
        <v>0</v>
      </c>
      <c r="BB152" s="8">
        <v>0</v>
      </c>
      <c r="BC152" s="8">
        <v>0</v>
      </c>
      <c r="BE152" s="8" t="e">
        <f>-$D$134*$D$135*$D$135*$D$135*$D$135</f>
        <v>#VALUE!</v>
      </c>
    </row>
    <row r="153" spans="1:57" x14ac:dyDescent="0.25">
      <c r="A153" s="3" t="s">
        <v>16</v>
      </c>
      <c r="B153" s="8">
        <v>0</v>
      </c>
      <c r="C153" s="8">
        <v>0</v>
      </c>
      <c r="D153" s="8">
        <v>0</v>
      </c>
      <c r="E153" s="8">
        <v>0</v>
      </c>
      <c r="F153" s="8">
        <v>0</v>
      </c>
      <c r="G153" s="8">
        <v>0</v>
      </c>
      <c r="H153" s="8">
        <f>-$D$138*$D$138/2/$D$136</f>
        <v>-8.6805555555555542E-3</v>
      </c>
      <c r="I153" s="8">
        <v>1</v>
      </c>
      <c r="J153" s="8">
        <v>0</v>
      </c>
      <c r="K153" s="8">
        <f>-2-$D$138*$D$138/$D$136</f>
        <v>-2.0173611111111112</v>
      </c>
      <c r="L153" s="8">
        <f>$D$138*$D$138/2/$D$136</f>
        <v>8.6805555555555542E-3</v>
      </c>
      <c r="M153" s="8">
        <v>1</v>
      </c>
      <c r="N153" s="8">
        <v>0</v>
      </c>
      <c r="O153" s="8">
        <v>0</v>
      </c>
      <c r="P153" s="8">
        <v>0</v>
      </c>
      <c r="Q153" s="8">
        <v>0</v>
      </c>
      <c r="R153" s="8">
        <v>0</v>
      </c>
      <c r="S153" s="8">
        <v>0</v>
      </c>
      <c r="T153" s="8">
        <v>0</v>
      </c>
      <c r="U153" s="8">
        <v>0</v>
      </c>
      <c r="V153" s="8">
        <v>0</v>
      </c>
      <c r="W153" s="8">
        <v>0</v>
      </c>
      <c r="X153" s="8">
        <v>0</v>
      </c>
      <c r="Y153" s="8">
        <v>0</v>
      </c>
      <c r="Z153" s="8">
        <v>0</v>
      </c>
      <c r="AA153" s="8">
        <v>0</v>
      </c>
      <c r="AB153" s="8">
        <v>0</v>
      </c>
      <c r="AC153" s="8">
        <v>0</v>
      </c>
      <c r="AD153" s="8">
        <v>0</v>
      </c>
      <c r="AE153" s="8">
        <v>0</v>
      </c>
      <c r="AF153" s="8">
        <v>0</v>
      </c>
      <c r="AG153" s="8">
        <v>0</v>
      </c>
      <c r="AH153" s="8">
        <v>0</v>
      </c>
      <c r="AI153" s="8">
        <v>0</v>
      </c>
      <c r="AJ153" s="8">
        <v>0</v>
      </c>
      <c r="AK153" s="8">
        <v>0</v>
      </c>
      <c r="AL153" s="8">
        <v>0</v>
      </c>
      <c r="AM153" s="8">
        <v>0</v>
      </c>
      <c r="AN153" s="8">
        <v>0</v>
      </c>
      <c r="AO153" s="8">
        <v>0</v>
      </c>
      <c r="AP153" s="8">
        <v>0</v>
      </c>
      <c r="AQ153" s="8">
        <v>0</v>
      </c>
      <c r="AR153" s="8">
        <v>0</v>
      </c>
      <c r="AS153" s="8">
        <v>0</v>
      </c>
      <c r="AT153" s="8">
        <v>0</v>
      </c>
      <c r="AU153" s="8">
        <v>0</v>
      </c>
      <c r="AV153" s="8">
        <v>0</v>
      </c>
      <c r="AW153" s="8">
        <v>0</v>
      </c>
      <c r="AX153" s="8">
        <v>0</v>
      </c>
      <c r="AY153" s="8">
        <v>0</v>
      </c>
      <c r="AZ153" s="8">
        <v>0</v>
      </c>
      <c r="BA153" s="8">
        <v>0</v>
      </c>
      <c r="BB153" s="8">
        <v>0</v>
      </c>
      <c r="BC153" s="8">
        <v>0</v>
      </c>
      <c r="BE153" s="8">
        <v>0</v>
      </c>
    </row>
    <row r="154" spans="1:57" x14ac:dyDescent="0.25">
      <c r="A154" s="3" t="s">
        <v>17</v>
      </c>
      <c r="B154" s="8">
        <v>0</v>
      </c>
      <c r="C154" s="8">
        <v>0</v>
      </c>
      <c r="D154" s="8">
        <v>0</v>
      </c>
      <c r="E154" s="8">
        <v>0</v>
      </c>
      <c r="F154" s="8">
        <v>0</v>
      </c>
      <c r="G154" s="8">
        <v>0</v>
      </c>
      <c r="H154" s="8">
        <v>0</v>
      </c>
      <c r="I154" s="8">
        <v>0</v>
      </c>
      <c r="J154" s="8">
        <f>$D$138*$D$138/$D$136+$D$141</f>
        <v>1.39302224077461E-2</v>
      </c>
      <c r="K154" s="8">
        <f>$D$138*$D$138/2/$D$136</f>
        <v>8.6805555555555542E-3</v>
      </c>
      <c r="L154" s="8">
        <f>-2*$D$138*$D$138/$D$136-2*$D$141</f>
        <v>-2.78604448154922E-2</v>
      </c>
      <c r="M154" s="8">
        <v>0</v>
      </c>
      <c r="N154" s="8">
        <f>$D$138*$D$138/$D$136+$D$141</f>
        <v>1.39302224077461E-2</v>
      </c>
      <c r="O154" s="8">
        <f>-$D$138*$D$138/2/$D$136</f>
        <v>-8.6805555555555542E-3</v>
      </c>
      <c r="P154" s="8">
        <v>0</v>
      </c>
      <c r="Q154" s="8">
        <v>0</v>
      </c>
      <c r="R154" s="8">
        <v>0</v>
      </c>
      <c r="S154" s="8">
        <v>0</v>
      </c>
      <c r="T154" s="8">
        <v>0</v>
      </c>
      <c r="U154" s="8">
        <v>0</v>
      </c>
      <c r="V154" s="8">
        <v>0</v>
      </c>
      <c r="W154" s="8">
        <v>0</v>
      </c>
      <c r="X154" s="8">
        <v>0</v>
      </c>
      <c r="Y154" s="8">
        <v>0</v>
      </c>
      <c r="Z154" s="8">
        <v>0</v>
      </c>
      <c r="AA154" s="8">
        <v>0</v>
      </c>
      <c r="AB154" s="8">
        <v>0</v>
      </c>
      <c r="AC154" s="8">
        <v>0</v>
      </c>
      <c r="AD154" s="8">
        <v>0</v>
      </c>
      <c r="AE154" s="8">
        <v>0</v>
      </c>
      <c r="AF154" s="8">
        <v>0</v>
      </c>
      <c r="AG154" s="8">
        <v>0</v>
      </c>
      <c r="AH154" s="8">
        <v>0</v>
      </c>
      <c r="AI154" s="8">
        <v>0</v>
      </c>
      <c r="AJ154" s="8">
        <v>0</v>
      </c>
      <c r="AK154" s="8">
        <v>0</v>
      </c>
      <c r="AL154" s="8">
        <v>0</v>
      </c>
      <c r="AM154" s="8">
        <v>0</v>
      </c>
      <c r="AN154" s="8">
        <v>0</v>
      </c>
      <c r="AO154" s="8">
        <v>0</v>
      </c>
      <c r="AP154" s="8">
        <v>0</v>
      </c>
      <c r="AQ154" s="8">
        <v>0</v>
      </c>
      <c r="AR154" s="8">
        <v>0</v>
      </c>
      <c r="AS154" s="8">
        <v>0</v>
      </c>
      <c r="AT154" s="8">
        <v>0</v>
      </c>
      <c r="AU154" s="8">
        <v>0</v>
      </c>
      <c r="AV154" s="8">
        <v>0</v>
      </c>
      <c r="AW154" s="8">
        <v>0</v>
      </c>
      <c r="AX154" s="8">
        <v>0</v>
      </c>
      <c r="AY154" s="8">
        <v>0</v>
      </c>
      <c r="AZ154" s="8">
        <v>0</v>
      </c>
      <c r="BA154" s="8">
        <v>0</v>
      </c>
      <c r="BB154" s="8">
        <v>0</v>
      </c>
      <c r="BC154" s="8">
        <v>0</v>
      </c>
      <c r="BE154" s="8" t="e">
        <f>-$D$134*$D$135*$D$135*$D$135*$D$135</f>
        <v>#VALUE!</v>
      </c>
    </row>
    <row r="155" spans="1:57" x14ac:dyDescent="0.25">
      <c r="A155" s="3" t="s">
        <v>18</v>
      </c>
      <c r="B155" s="8">
        <v>0</v>
      </c>
      <c r="C155" s="8">
        <v>0</v>
      </c>
      <c r="D155" s="8">
        <v>0</v>
      </c>
      <c r="E155" s="8">
        <v>0</v>
      </c>
      <c r="F155" s="8">
        <v>0</v>
      </c>
      <c r="G155" s="8">
        <v>0</v>
      </c>
      <c r="H155" s="8">
        <v>0</v>
      </c>
      <c r="I155" s="8">
        <v>0</v>
      </c>
      <c r="J155" s="8">
        <f>-$D$138*$D$138/2/$D$136</f>
        <v>-8.6805555555555542E-3</v>
      </c>
      <c r="K155" s="8">
        <v>1</v>
      </c>
      <c r="L155" s="8">
        <v>0</v>
      </c>
      <c r="M155" s="8">
        <f>-2-$D$138*$D$138/$D$136</f>
        <v>-2.0173611111111112</v>
      </c>
      <c r="N155" s="8">
        <f>$D$138*$D$138/2/$D$136</f>
        <v>8.6805555555555542E-3</v>
      </c>
      <c r="O155" s="8">
        <v>1</v>
      </c>
      <c r="P155" s="8">
        <v>0</v>
      </c>
      <c r="Q155" s="8">
        <v>0</v>
      </c>
      <c r="R155" s="8">
        <v>0</v>
      </c>
      <c r="S155" s="8">
        <v>0</v>
      </c>
      <c r="T155" s="8">
        <v>0</v>
      </c>
      <c r="U155" s="8">
        <v>0</v>
      </c>
      <c r="V155" s="8">
        <v>0</v>
      </c>
      <c r="W155" s="8">
        <v>0</v>
      </c>
      <c r="X155" s="8">
        <v>0</v>
      </c>
      <c r="Y155" s="8">
        <v>0</v>
      </c>
      <c r="Z155" s="8">
        <v>0</v>
      </c>
      <c r="AA155" s="8">
        <v>0</v>
      </c>
      <c r="AB155" s="8">
        <v>0</v>
      </c>
      <c r="AC155" s="8">
        <v>0</v>
      </c>
      <c r="AD155" s="8">
        <v>0</v>
      </c>
      <c r="AE155" s="8">
        <v>0</v>
      </c>
      <c r="AF155" s="8">
        <v>0</v>
      </c>
      <c r="AG155" s="8">
        <v>0</v>
      </c>
      <c r="AH155" s="8">
        <v>0</v>
      </c>
      <c r="AI155" s="8">
        <v>0</v>
      </c>
      <c r="AJ155" s="8">
        <v>0</v>
      </c>
      <c r="AK155" s="8">
        <v>0</v>
      </c>
      <c r="AL155" s="8">
        <v>0</v>
      </c>
      <c r="AM155" s="8">
        <v>0</v>
      </c>
      <c r="AN155" s="8">
        <v>0</v>
      </c>
      <c r="AO155" s="8">
        <v>0</v>
      </c>
      <c r="AP155" s="8">
        <v>0</v>
      </c>
      <c r="AQ155" s="8">
        <v>0</v>
      </c>
      <c r="AR155" s="8">
        <v>0</v>
      </c>
      <c r="AS155" s="8">
        <v>0</v>
      </c>
      <c r="AT155" s="8">
        <v>0</v>
      </c>
      <c r="AU155" s="8">
        <v>0</v>
      </c>
      <c r="AV155" s="8">
        <v>0</v>
      </c>
      <c r="AW155" s="8">
        <v>0</v>
      </c>
      <c r="AX155" s="8">
        <v>0</v>
      </c>
      <c r="AY155" s="8">
        <v>0</v>
      </c>
      <c r="AZ155" s="8">
        <v>0</v>
      </c>
      <c r="BA155" s="8">
        <v>0</v>
      </c>
      <c r="BB155" s="8">
        <v>0</v>
      </c>
      <c r="BC155" s="8">
        <v>0</v>
      </c>
      <c r="BE155" s="8">
        <v>0</v>
      </c>
    </row>
    <row r="156" spans="1:57" x14ac:dyDescent="0.25">
      <c r="A156" s="3" t="s">
        <v>21</v>
      </c>
      <c r="B156" s="8">
        <v>0</v>
      </c>
      <c r="C156" s="8">
        <v>0</v>
      </c>
      <c r="D156" s="8">
        <v>0</v>
      </c>
      <c r="E156" s="8">
        <v>0</v>
      </c>
      <c r="F156" s="8">
        <v>0</v>
      </c>
      <c r="G156" s="8">
        <v>0</v>
      </c>
      <c r="H156" s="8">
        <v>0</v>
      </c>
      <c r="I156" s="8">
        <v>0</v>
      </c>
      <c r="J156" s="8">
        <v>0</v>
      </c>
      <c r="K156" s="8">
        <v>0</v>
      </c>
      <c r="L156" s="8">
        <f>$D$138*$D$138/$D$136+$D$141</f>
        <v>1.39302224077461E-2</v>
      </c>
      <c r="M156" s="8">
        <f>$D$138*$D$138/2/$D$136</f>
        <v>8.6805555555555542E-3</v>
      </c>
      <c r="N156" s="8">
        <f>-2*$D$138*$D$138/$D$136-2*$D$141</f>
        <v>-2.78604448154922E-2</v>
      </c>
      <c r="O156" s="8">
        <v>0</v>
      </c>
      <c r="P156" s="8">
        <f>$D$138*$D$138/$D$136+$D$141</f>
        <v>1.39302224077461E-2</v>
      </c>
      <c r="Q156" s="8">
        <f>-$D$138*$D$138/2/$D$136</f>
        <v>-8.6805555555555542E-3</v>
      </c>
      <c r="R156" s="8">
        <v>0</v>
      </c>
      <c r="S156" s="8">
        <v>0</v>
      </c>
      <c r="T156" s="8">
        <v>0</v>
      </c>
      <c r="U156" s="8">
        <v>0</v>
      </c>
      <c r="V156" s="8">
        <v>0</v>
      </c>
      <c r="W156" s="8">
        <v>0</v>
      </c>
      <c r="X156" s="8">
        <v>0</v>
      </c>
      <c r="Y156" s="8">
        <v>0</v>
      </c>
      <c r="Z156" s="8">
        <v>0</v>
      </c>
      <c r="AA156" s="8">
        <v>0</v>
      </c>
      <c r="AB156" s="8">
        <v>0</v>
      </c>
      <c r="AC156" s="8">
        <v>0</v>
      </c>
      <c r="AD156" s="8">
        <v>0</v>
      </c>
      <c r="AE156" s="8">
        <v>0</v>
      </c>
      <c r="AF156" s="8">
        <v>0</v>
      </c>
      <c r="AG156" s="8">
        <v>0</v>
      </c>
      <c r="AH156" s="8">
        <v>0</v>
      </c>
      <c r="AI156" s="8">
        <v>0</v>
      </c>
      <c r="AJ156" s="8">
        <v>0</v>
      </c>
      <c r="AK156" s="8">
        <v>0</v>
      </c>
      <c r="AL156" s="8">
        <v>0</v>
      </c>
      <c r="AM156" s="8">
        <v>0</v>
      </c>
      <c r="AN156" s="8">
        <v>0</v>
      </c>
      <c r="AO156" s="8">
        <v>0</v>
      </c>
      <c r="AP156" s="8">
        <v>0</v>
      </c>
      <c r="AQ156" s="8">
        <v>0</v>
      </c>
      <c r="AR156" s="8">
        <v>0</v>
      </c>
      <c r="AS156" s="8">
        <v>0</v>
      </c>
      <c r="AT156" s="8">
        <v>0</v>
      </c>
      <c r="AU156" s="8">
        <v>0</v>
      </c>
      <c r="AV156" s="8">
        <v>0</v>
      </c>
      <c r="AW156" s="8">
        <v>0</v>
      </c>
      <c r="AX156" s="8">
        <v>0</v>
      </c>
      <c r="AY156" s="8">
        <v>0</v>
      </c>
      <c r="AZ156" s="8">
        <v>0</v>
      </c>
      <c r="BA156" s="8">
        <v>0</v>
      </c>
      <c r="BB156" s="8">
        <v>0</v>
      </c>
      <c r="BC156" s="8">
        <v>0</v>
      </c>
      <c r="BE156" s="8" t="e">
        <f>-$D$134*$D$135*$D$135*$D$135*$D$135</f>
        <v>#VALUE!</v>
      </c>
    </row>
    <row r="157" spans="1:57" x14ac:dyDescent="0.25">
      <c r="A157" s="3" t="s">
        <v>22</v>
      </c>
      <c r="B157" s="8">
        <v>0</v>
      </c>
      <c r="C157" s="8">
        <v>0</v>
      </c>
      <c r="D157" s="8">
        <v>0</v>
      </c>
      <c r="E157" s="8">
        <v>0</v>
      </c>
      <c r="F157" s="8">
        <v>0</v>
      </c>
      <c r="G157" s="8">
        <v>0</v>
      </c>
      <c r="H157" s="8">
        <v>0</v>
      </c>
      <c r="I157" s="8">
        <v>0</v>
      </c>
      <c r="J157" s="8">
        <v>0</v>
      </c>
      <c r="K157" s="8">
        <v>0</v>
      </c>
      <c r="L157" s="8">
        <f>-$D$138*$D$138/2/$D$136</f>
        <v>-8.6805555555555542E-3</v>
      </c>
      <c r="M157" s="8">
        <v>1</v>
      </c>
      <c r="N157" s="8">
        <v>0</v>
      </c>
      <c r="O157" s="8">
        <f>-2-$D$138*$D$138/$D$136</f>
        <v>-2.0173611111111112</v>
      </c>
      <c r="P157" s="8">
        <f>$D$138*$D$138/2/$D$136</f>
        <v>8.6805555555555542E-3</v>
      </c>
      <c r="Q157" s="8">
        <v>1</v>
      </c>
      <c r="R157" s="8">
        <v>0</v>
      </c>
      <c r="S157" s="8">
        <v>0</v>
      </c>
      <c r="T157" s="8">
        <v>0</v>
      </c>
      <c r="U157" s="8">
        <v>0</v>
      </c>
      <c r="V157" s="8">
        <v>0</v>
      </c>
      <c r="W157" s="8">
        <v>0</v>
      </c>
      <c r="X157" s="8">
        <v>0</v>
      </c>
      <c r="Y157" s="8">
        <v>0</v>
      </c>
      <c r="Z157" s="8">
        <v>0</v>
      </c>
      <c r="AA157" s="8">
        <v>0</v>
      </c>
      <c r="AB157" s="8">
        <v>0</v>
      </c>
      <c r="AC157" s="8">
        <v>0</v>
      </c>
      <c r="AD157" s="8">
        <v>0</v>
      </c>
      <c r="AE157" s="8">
        <v>0</v>
      </c>
      <c r="AF157" s="8">
        <v>0</v>
      </c>
      <c r="AG157" s="8">
        <v>0</v>
      </c>
      <c r="AH157" s="8">
        <v>0</v>
      </c>
      <c r="AI157" s="8">
        <v>0</v>
      </c>
      <c r="AJ157" s="8">
        <v>0</v>
      </c>
      <c r="AK157" s="8">
        <v>0</v>
      </c>
      <c r="AL157" s="8">
        <v>0</v>
      </c>
      <c r="AM157" s="8">
        <v>0</v>
      </c>
      <c r="AN157" s="8">
        <v>0</v>
      </c>
      <c r="AO157" s="8">
        <v>0</v>
      </c>
      <c r="AP157" s="8">
        <v>0</v>
      </c>
      <c r="AQ157" s="8">
        <v>0</v>
      </c>
      <c r="AR157" s="8">
        <v>0</v>
      </c>
      <c r="AS157" s="8">
        <v>0</v>
      </c>
      <c r="AT157" s="8">
        <v>0</v>
      </c>
      <c r="AU157" s="8">
        <v>0</v>
      </c>
      <c r="AV157" s="8">
        <v>0</v>
      </c>
      <c r="AW157" s="8">
        <v>0</v>
      </c>
      <c r="AX157" s="8">
        <v>0</v>
      </c>
      <c r="AY157" s="8">
        <v>0</v>
      </c>
      <c r="AZ157" s="8">
        <v>0</v>
      </c>
      <c r="BA157" s="8">
        <v>0</v>
      </c>
      <c r="BB157" s="8">
        <v>0</v>
      </c>
      <c r="BC157" s="8">
        <v>0</v>
      </c>
      <c r="BE157" s="8">
        <v>0</v>
      </c>
    </row>
    <row r="158" spans="1:57" x14ac:dyDescent="0.25">
      <c r="A158" s="3" t="s">
        <v>23</v>
      </c>
      <c r="B158" s="8">
        <v>0</v>
      </c>
      <c r="C158" s="8">
        <v>0</v>
      </c>
      <c r="D158" s="8">
        <v>0</v>
      </c>
      <c r="E158" s="8">
        <v>0</v>
      </c>
      <c r="F158" s="8">
        <v>0</v>
      </c>
      <c r="G158" s="8">
        <v>0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  <c r="N158" s="8">
        <f>$D$138*$D$138/$D$136+$D$141</f>
        <v>1.39302224077461E-2</v>
      </c>
      <c r="O158" s="8">
        <f>$D$138*$D$138/2/$D$136</f>
        <v>8.6805555555555542E-3</v>
      </c>
      <c r="P158" s="8">
        <f>-2*$D$138*$D$138/$D$136-2*$D$141</f>
        <v>-2.78604448154922E-2</v>
      </c>
      <c r="Q158" s="8">
        <v>0</v>
      </c>
      <c r="R158" s="8">
        <f>$D$138*$D$138/$D$136+$D$141</f>
        <v>1.39302224077461E-2</v>
      </c>
      <c r="S158" s="8">
        <f>-$D$138*$D$138/2/$D$136</f>
        <v>-8.6805555555555542E-3</v>
      </c>
      <c r="T158" s="8">
        <v>0</v>
      </c>
      <c r="U158" s="8">
        <v>0</v>
      </c>
      <c r="V158" s="8">
        <v>0</v>
      </c>
      <c r="W158" s="8">
        <v>0</v>
      </c>
      <c r="X158" s="8">
        <v>0</v>
      </c>
      <c r="Y158" s="8">
        <v>0</v>
      </c>
      <c r="Z158" s="8">
        <v>0</v>
      </c>
      <c r="AA158" s="8">
        <v>0</v>
      </c>
      <c r="AB158" s="8">
        <v>0</v>
      </c>
      <c r="AC158" s="8">
        <v>0</v>
      </c>
      <c r="AD158" s="8">
        <v>0</v>
      </c>
      <c r="AE158" s="8">
        <v>0</v>
      </c>
      <c r="AF158" s="8">
        <v>0</v>
      </c>
      <c r="AG158" s="8">
        <v>0</v>
      </c>
      <c r="AH158" s="8">
        <v>0</v>
      </c>
      <c r="AI158" s="8">
        <v>0</v>
      </c>
      <c r="AJ158" s="8">
        <v>0</v>
      </c>
      <c r="AK158" s="8">
        <v>0</v>
      </c>
      <c r="AL158" s="8">
        <v>0</v>
      </c>
      <c r="AM158" s="8">
        <v>0</v>
      </c>
      <c r="AN158" s="8">
        <v>0</v>
      </c>
      <c r="AO158" s="8">
        <v>0</v>
      </c>
      <c r="AP158" s="8">
        <v>0</v>
      </c>
      <c r="AQ158" s="8">
        <v>0</v>
      </c>
      <c r="AR158" s="8">
        <v>0</v>
      </c>
      <c r="AS158" s="8">
        <v>0</v>
      </c>
      <c r="AT158" s="8">
        <v>0</v>
      </c>
      <c r="AU158" s="8">
        <v>0</v>
      </c>
      <c r="AV158" s="8">
        <v>0</v>
      </c>
      <c r="AW158" s="8">
        <v>0</v>
      </c>
      <c r="AX158" s="8">
        <v>0</v>
      </c>
      <c r="AY158" s="8">
        <v>0</v>
      </c>
      <c r="AZ158" s="8">
        <v>0</v>
      </c>
      <c r="BA158" s="8">
        <v>0</v>
      </c>
      <c r="BB158" s="8">
        <v>0</v>
      </c>
      <c r="BC158" s="8">
        <v>0</v>
      </c>
      <c r="BE158" s="8" t="e">
        <f>-$D$134*$D$135*$D$135*$D$135*$D$135</f>
        <v>#VALUE!</v>
      </c>
    </row>
    <row r="159" spans="1:57" x14ac:dyDescent="0.25">
      <c r="A159" s="3" t="s">
        <v>24</v>
      </c>
      <c r="B159" s="8">
        <v>0</v>
      </c>
      <c r="C159" s="8">
        <v>0</v>
      </c>
      <c r="D159" s="8">
        <v>0</v>
      </c>
      <c r="E159" s="8">
        <v>0</v>
      </c>
      <c r="F159" s="8">
        <v>0</v>
      </c>
      <c r="G159" s="8">
        <v>0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8">
        <v>0</v>
      </c>
      <c r="N159" s="8">
        <f>-$D$138*$D$138/2/$D$136</f>
        <v>-8.6805555555555542E-3</v>
      </c>
      <c r="O159" s="8">
        <v>1</v>
      </c>
      <c r="P159" s="8">
        <v>0</v>
      </c>
      <c r="Q159" s="8">
        <f>-2-$D$138*$D$138/$D$136</f>
        <v>-2.0173611111111112</v>
      </c>
      <c r="R159" s="8">
        <f>$D$138*$D$138/2/$D$136</f>
        <v>8.6805555555555542E-3</v>
      </c>
      <c r="S159" s="8">
        <v>1</v>
      </c>
      <c r="T159" s="8">
        <v>0</v>
      </c>
      <c r="U159" s="8">
        <v>0</v>
      </c>
      <c r="V159" s="8">
        <v>0</v>
      </c>
      <c r="W159" s="8">
        <v>0</v>
      </c>
      <c r="X159" s="8">
        <v>0</v>
      </c>
      <c r="Y159" s="8">
        <v>0</v>
      </c>
      <c r="Z159" s="8">
        <v>0</v>
      </c>
      <c r="AA159" s="8">
        <v>0</v>
      </c>
      <c r="AB159" s="8">
        <v>0</v>
      </c>
      <c r="AC159" s="8">
        <v>0</v>
      </c>
      <c r="AD159" s="8">
        <v>0</v>
      </c>
      <c r="AE159" s="8">
        <v>0</v>
      </c>
      <c r="AF159" s="8">
        <v>0</v>
      </c>
      <c r="AG159" s="8">
        <v>0</v>
      </c>
      <c r="AH159" s="8">
        <v>0</v>
      </c>
      <c r="AI159" s="8">
        <v>0</v>
      </c>
      <c r="AJ159" s="8">
        <v>0</v>
      </c>
      <c r="AK159" s="8">
        <v>0</v>
      </c>
      <c r="AL159" s="8">
        <v>0</v>
      </c>
      <c r="AM159" s="8">
        <v>0</v>
      </c>
      <c r="AN159" s="8">
        <v>0</v>
      </c>
      <c r="AO159" s="8">
        <v>0</v>
      </c>
      <c r="AP159" s="8">
        <v>0</v>
      </c>
      <c r="AQ159" s="8">
        <v>0</v>
      </c>
      <c r="AR159" s="8">
        <v>0</v>
      </c>
      <c r="AS159" s="8">
        <v>0</v>
      </c>
      <c r="AT159" s="8">
        <v>0</v>
      </c>
      <c r="AU159" s="8">
        <v>0</v>
      </c>
      <c r="AV159" s="8">
        <v>0</v>
      </c>
      <c r="AW159" s="8">
        <v>0</v>
      </c>
      <c r="AX159" s="8">
        <v>0</v>
      </c>
      <c r="AY159" s="8">
        <v>0</v>
      </c>
      <c r="AZ159" s="8">
        <v>0</v>
      </c>
      <c r="BA159" s="8">
        <v>0</v>
      </c>
      <c r="BB159" s="8">
        <v>0</v>
      </c>
      <c r="BC159" s="8">
        <v>0</v>
      </c>
      <c r="BE159" s="8">
        <v>0</v>
      </c>
    </row>
    <row r="160" spans="1:57" x14ac:dyDescent="0.25">
      <c r="A160" s="3" t="s">
        <v>25</v>
      </c>
      <c r="B160" s="8">
        <v>0</v>
      </c>
      <c r="C160" s="8">
        <v>0</v>
      </c>
      <c r="D160" s="8">
        <v>0</v>
      </c>
      <c r="E160" s="8">
        <v>0</v>
      </c>
      <c r="F160" s="8">
        <v>0</v>
      </c>
      <c r="G160" s="8">
        <v>0</v>
      </c>
      <c r="H160" s="8"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  <c r="N160" s="8">
        <v>0</v>
      </c>
      <c r="O160" s="8">
        <v>0</v>
      </c>
      <c r="P160" s="8">
        <f>$D$138*$D$138/$D$136+$D$141</f>
        <v>1.39302224077461E-2</v>
      </c>
      <c r="Q160" s="8">
        <f>$D$138*$D$138/2/$D$136</f>
        <v>8.6805555555555542E-3</v>
      </c>
      <c r="R160" s="8">
        <f>-2*$D$138*$D$138/$D$136-2*$D$141</f>
        <v>-2.78604448154922E-2</v>
      </c>
      <c r="S160" s="8">
        <v>0</v>
      </c>
      <c r="T160" s="8">
        <f>$D$138*$D$138/$D$136+$D$141</f>
        <v>1.39302224077461E-2</v>
      </c>
      <c r="U160" s="8">
        <f>-$D$138*$D$138/2/$D$136</f>
        <v>-8.6805555555555542E-3</v>
      </c>
      <c r="V160" s="8">
        <v>0</v>
      </c>
      <c r="W160" s="8">
        <v>0</v>
      </c>
      <c r="X160" s="8">
        <v>0</v>
      </c>
      <c r="Y160" s="8">
        <v>0</v>
      </c>
      <c r="Z160" s="8">
        <v>0</v>
      </c>
      <c r="AA160" s="8">
        <v>0</v>
      </c>
      <c r="AB160" s="8">
        <v>0</v>
      </c>
      <c r="AC160" s="8">
        <v>0</v>
      </c>
      <c r="AD160" s="8">
        <v>0</v>
      </c>
      <c r="AE160" s="8">
        <v>0</v>
      </c>
      <c r="AF160" s="8">
        <v>0</v>
      </c>
      <c r="AG160" s="8">
        <v>0</v>
      </c>
      <c r="AH160" s="8">
        <v>0</v>
      </c>
      <c r="AI160" s="8">
        <v>0</v>
      </c>
      <c r="AJ160" s="8">
        <v>0</v>
      </c>
      <c r="AK160" s="8">
        <v>0</v>
      </c>
      <c r="AL160" s="8">
        <v>0</v>
      </c>
      <c r="AM160" s="8">
        <v>0</v>
      </c>
      <c r="AN160" s="8">
        <v>0</v>
      </c>
      <c r="AO160" s="8">
        <v>0</v>
      </c>
      <c r="AP160" s="8">
        <v>0</v>
      </c>
      <c r="AQ160" s="8">
        <v>0</v>
      </c>
      <c r="AR160" s="8">
        <v>0</v>
      </c>
      <c r="AS160" s="8">
        <v>0</v>
      </c>
      <c r="AT160" s="8">
        <v>0</v>
      </c>
      <c r="AU160" s="8">
        <v>0</v>
      </c>
      <c r="AV160" s="8">
        <v>0</v>
      </c>
      <c r="AW160" s="8">
        <v>0</v>
      </c>
      <c r="AX160" s="8">
        <v>0</v>
      </c>
      <c r="AY160" s="8">
        <v>0</v>
      </c>
      <c r="AZ160" s="8">
        <v>0</v>
      </c>
      <c r="BA160" s="8">
        <v>0</v>
      </c>
      <c r="BB160" s="8">
        <v>0</v>
      </c>
      <c r="BC160" s="8">
        <v>0</v>
      </c>
      <c r="BE160" s="8" t="e">
        <f>-$D$134*$D$135*$D$135*$D$135*$D$135</f>
        <v>#VALUE!</v>
      </c>
    </row>
    <row r="161" spans="1:57" x14ac:dyDescent="0.25">
      <c r="A161" s="3" t="s">
        <v>26</v>
      </c>
      <c r="B161" s="8">
        <v>0</v>
      </c>
      <c r="C161" s="8">
        <v>0</v>
      </c>
      <c r="D161" s="8">
        <v>0</v>
      </c>
      <c r="E161" s="8">
        <v>0</v>
      </c>
      <c r="F161" s="8">
        <v>0</v>
      </c>
      <c r="G161" s="8">
        <v>0</v>
      </c>
      <c r="H161" s="8">
        <v>0</v>
      </c>
      <c r="I161" s="8">
        <v>0</v>
      </c>
      <c r="J161" s="8">
        <v>0</v>
      </c>
      <c r="K161" s="8">
        <v>0</v>
      </c>
      <c r="L161" s="8">
        <v>0</v>
      </c>
      <c r="M161" s="8">
        <v>0</v>
      </c>
      <c r="N161" s="8">
        <v>0</v>
      </c>
      <c r="O161" s="8">
        <v>0</v>
      </c>
      <c r="P161" s="8">
        <f>-$D$138*$D$138/2/$D$136</f>
        <v>-8.6805555555555542E-3</v>
      </c>
      <c r="Q161" s="8">
        <v>1</v>
      </c>
      <c r="R161" s="8">
        <v>0</v>
      </c>
      <c r="S161" s="8">
        <f>-2-$D$138*$D$138/$D$136</f>
        <v>-2.0173611111111112</v>
      </c>
      <c r="T161" s="8">
        <f>$D$138*$D$138/2/$D$136</f>
        <v>8.6805555555555542E-3</v>
      </c>
      <c r="U161" s="8">
        <v>1</v>
      </c>
      <c r="V161" s="8">
        <v>0</v>
      </c>
      <c r="W161" s="8">
        <v>0</v>
      </c>
      <c r="X161" s="8">
        <v>0</v>
      </c>
      <c r="Y161" s="8">
        <v>0</v>
      </c>
      <c r="Z161" s="8">
        <v>0</v>
      </c>
      <c r="AA161" s="8">
        <v>0</v>
      </c>
      <c r="AB161" s="8">
        <v>0</v>
      </c>
      <c r="AC161" s="8">
        <v>0</v>
      </c>
      <c r="AD161" s="8">
        <v>0</v>
      </c>
      <c r="AE161" s="8">
        <v>0</v>
      </c>
      <c r="AF161" s="8">
        <v>0</v>
      </c>
      <c r="AG161" s="8">
        <v>0</v>
      </c>
      <c r="AH161" s="8">
        <v>0</v>
      </c>
      <c r="AI161" s="8">
        <v>0</v>
      </c>
      <c r="AJ161" s="8">
        <v>0</v>
      </c>
      <c r="AK161" s="8">
        <v>0</v>
      </c>
      <c r="AL161" s="8">
        <v>0</v>
      </c>
      <c r="AM161" s="8">
        <v>0</v>
      </c>
      <c r="AN161" s="8">
        <v>0</v>
      </c>
      <c r="AO161" s="8">
        <v>0</v>
      </c>
      <c r="AP161" s="8">
        <v>0</v>
      </c>
      <c r="AQ161" s="8">
        <v>0</v>
      </c>
      <c r="AR161" s="8">
        <v>0</v>
      </c>
      <c r="AS161" s="8">
        <v>0</v>
      </c>
      <c r="AT161" s="8">
        <v>0</v>
      </c>
      <c r="AU161" s="8">
        <v>0</v>
      </c>
      <c r="AV161" s="8">
        <v>0</v>
      </c>
      <c r="AW161" s="8">
        <v>0</v>
      </c>
      <c r="AX161" s="8">
        <v>0</v>
      </c>
      <c r="AY161" s="8">
        <v>0</v>
      </c>
      <c r="AZ161" s="8">
        <v>0</v>
      </c>
      <c r="BA161" s="8">
        <v>0</v>
      </c>
      <c r="BB161" s="8">
        <v>0</v>
      </c>
      <c r="BC161" s="8">
        <v>0</v>
      </c>
      <c r="BE161" s="8">
        <v>0</v>
      </c>
    </row>
    <row r="162" spans="1:57" x14ac:dyDescent="0.25">
      <c r="A162" s="3" t="s">
        <v>27</v>
      </c>
      <c r="B162" s="8">
        <v>0</v>
      </c>
      <c r="C162" s="8">
        <v>0</v>
      </c>
      <c r="D162" s="8">
        <v>0</v>
      </c>
      <c r="E162" s="8">
        <v>0</v>
      </c>
      <c r="F162" s="8">
        <v>0</v>
      </c>
      <c r="G162" s="8">
        <v>0</v>
      </c>
      <c r="H162" s="8">
        <v>0</v>
      </c>
      <c r="I162" s="8">
        <v>0</v>
      </c>
      <c r="J162" s="8">
        <v>0</v>
      </c>
      <c r="K162" s="8">
        <v>0</v>
      </c>
      <c r="L162" s="8">
        <v>0</v>
      </c>
      <c r="M162" s="8">
        <v>0</v>
      </c>
      <c r="N162" s="8">
        <v>0</v>
      </c>
      <c r="O162" s="8">
        <v>0</v>
      </c>
      <c r="P162" s="8">
        <v>0</v>
      </c>
      <c r="Q162" s="8">
        <v>0</v>
      </c>
      <c r="R162" s="8">
        <f>$D$138*$D$138/$D$136+$D$141</f>
        <v>1.39302224077461E-2</v>
      </c>
      <c r="S162" s="8">
        <f>$D$138*$D$138/2/$D$136</f>
        <v>8.6805555555555542E-3</v>
      </c>
      <c r="T162" s="8">
        <f>-2*$D$138*$D$138/$D$136-2*$D$141</f>
        <v>-2.78604448154922E-2</v>
      </c>
      <c r="U162" s="8">
        <v>0</v>
      </c>
      <c r="V162" s="8">
        <f>$D$138*$D$138/$D$136+$D$141</f>
        <v>1.39302224077461E-2</v>
      </c>
      <c r="W162" s="8">
        <f>-$D$138*$D$138/2/$D$136</f>
        <v>-8.6805555555555542E-3</v>
      </c>
      <c r="X162" s="8">
        <v>0</v>
      </c>
      <c r="Y162" s="8">
        <v>0</v>
      </c>
      <c r="Z162" s="8">
        <v>0</v>
      </c>
      <c r="AA162" s="8">
        <v>0</v>
      </c>
      <c r="AB162" s="8">
        <v>0</v>
      </c>
      <c r="AC162" s="8">
        <v>0</v>
      </c>
      <c r="AD162" s="8">
        <v>0</v>
      </c>
      <c r="AE162" s="8">
        <v>0</v>
      </c>
      <c r="AF162" s="8">
        <v>0</v>
      </c>
      <c r="AG162" s="8">
        <v>0</v>
      </c>
      <c r="AH162" s="8">
        <v>0</v>
      </c>
      <c r="AI162" s="8">
        <v>0</v>
      </c>
      <c r="AJ162" s="8">
        <v>0</v>
      </c>
      <c r="AK162" s="8">
        <v>0</v>
      </c>
      <c r="AL162" s="8">
        <v>0</v>
      </c>
      <c r="AM162" s="8">
        <v>0</v>
      </c>
      <c r="AN162" s="8">
        <v>0</v>
      </c>
      <c r="AO162" s="8">
        <v>0</v>
      </c>
      <c r="AP162" s="8">
        <v>0</v>
      </c>
      <c r="AQ162" s="8">
        <v>0</v>
      </c>
      <c r="AR162" s="8">
        <v>0</v>
      </c>
      <c r="AS162" s="8">
        <v>0</v>
      </c>
      <c r="AT162" s="8">
        <v>0</v>
      </c>
      <c r="AU162" s="8">
        <v>0</v>
      </c>
      <c r="AV162" s="8">
        <v>0</v>
      </c>
      <c r="AW162" s="8">
        <v>0</v>
      </c>
      <c r="AX162" s="8">
        <v>0</v>
      </c>
      <c r="AY162" s="8">
        <v>0</v>
      </c>
      <c r="AZ162" s="8">
        <v>0</v>
      </c>
      <c r="BA162" s="8">
        <v>0</v>
      </c>
      <c r="BB162" s="8">
        <v>0</v>
      </c>
      <c r="BC162" s="8">
        <v>0</v>
      </c>
      <c r="BE162" s="8" t="e">
        <f>-$D$134*$D$135*$D$135*$D$135*$D$135</f>
        <v>#VALUE!</v>
      </c>
    </row>
    <row r="163" spans="1:57" x14ac:dyDescent="0.25">
      <c r="A163" s="3" t="s">
        <v>28</v>
      </c>
      <c r="B163" s="8">
        <v>0</v>
      </c>
      <c r="C163" s="8">
        <v>0</v>
      </c>
      <c r="D163" s="8">
        <v>0</v>
      </c>
      <c r="E163" s="8">
        <v>0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  <c r="O163" s="8">
        <v>0</v>
      </c>
      <c r="P163" s="8">
        <v>0</v>
      </c>
      <c r="Q163" s="8">
        <v>0</v>
      </c>
      <c r="R163" s="8">
        <f>-$D$138*$D$138/2/$D$136</f>
        <v>-8.6805555555555542E-3</v>
      </c>
      <c r="S163" s="8">
        <v>1</v>
      </c>
      <c r="T163" s="8">
        <v>0</v>
      </c>
      <c r="U163" s="8">
        <f>-2-$D$138*$D$138/$D$136</f>
        <v>-2.0173611111111112</v>
      </c>
      <c r="V163" s="8">
        <f>$D$138*$D$138/2/$D$136</f>
        <v>8.6805555555555542E-3</v>
      </c>
      <c r="W163" s="8">
        <v>1</v>
      </c>
      <c r="X163" s="8">
        <v>0</v>
      </c>
      <c r="Y163" s="8">
        <v>0</v>
      </c>
      <c r="Z163" s="8">
        <v>0</v>
      </c>
      <c r="AA163" s="8">
        <v>0</v>
      </c>
      <c r="AB163" s="8">
        <v>0</v>
      </c>
      <c r="AC163" s="8">
        <v>0</v>
      </c>
      <c r="AD163" s="8">
        <v>0</v>
      </c>
      <c r="AE163" s="8">
        <v>0</v>
      </c>
      <c r="AF163" s="8">
        <v>0</v>
      </c>
      <c r="AG163" s="8">
        <v>0</v>
      </c>
      <c r="AH163" s="8">
        <v>0</v>
      </c>
      <c r="AI163" s="8">
        <v>0</v>
      </c>
      <c r="AJ163" s="8">
        <v>0</v>
      </c>
      <c r="AK163" s="8">
        <v>0</v>
      </c>
      <c r="AL163" s="8">
        <v>0</v>
      </c>
      <c r="AM163" s="8">
        <v>0</v>
      </c>
      <c r="AN163" s="8">
        <v>0</v>
      </c>
      <c r="AO163" s="8">
        <v>0</v>
      </c>
      <c r="AP163" s="8">
        <v>0</v>
      </c>
      <c r="AQ163" s="8">
        <v>0</v>
      </c>
      <c r="AR163" s="8">
        <v>0</v>
      </c>
      <c r="AS163" s="8">
        <v>0</v>
      </c>
      <c r="AT163" s="8">
        <v>0</v>
      </c>
      <c r="AU163" s="8">
        <v>0</v>
      </c>
      <c r="AV163" s="8">
        <v>0</v>
      </c>
      <c r="AW163" s="8">
        <v>0</v>
      </c>
      <c r="AX163" s="8">
        <v>0</v>
      </c>
      <c r="AY163" s="8">
        <v>0</v>
      </c>
      <c r="AZ163" s="8">
        <v>0</v>
      </c>
      <c r="BA163" s="8">
        <v>0</v>
      </c>
      <c r="BB163" s="8">
        <v>0</v>
      </c>
      <c r="BC163" s="8">
        <v>0</v>
      </c>
      <c r="BE163" s="8">
        <v>0</v>
      </c>
    </row>
    <row r="164" spans="1:57" x14ac:dyDescent="0.25">
      <c r="A164" s="3" t="s">
        <v>34</v>
      </c>
      <c r="B164" s="8">
        <v>0</v>
      </c>
      <c r="C164" s="8">
        <v>0</v>
      </c>
      <c r="D164" s="8">
        <v>0</v>
      </c>
      <c r="E164" s="8">
        <v>0</v>
      </c>
      <c r="F164" s="8">
        <v>0</v>
      </c>
      <c r="G164" s="8">
        <v>0</v>
      </c>
      <c r="H164" s="8">
        <v>0</v>
      </c>
      <c r="I164" s="8">
        <v>0</v>
      </c>
      <c r="J164" s="8">
        <v>0</v>
      </c>
      <c r="K164" s="8">
        <v>0</v>
      </c>
      <c r="L164" s="8">
        <v>0</v>
      </c>
      <c r="M164" s="8">
        <v>0</v>
      </c>
      <c r="N164" s="8">
        <v>0</v>
      </c>
      <c r="O164" s="8">
        <v>0</v>
      </c>
      <c r="P164" s="8">
        <v>0</v>
      </c>
      <c r="Q164" s="8">
        <v>0</v>
      </c>
      <c r="R164" s="8">
        <v>0</v>
      </c>
      <c r="S164" s="8">
        <v>0</v>
      </c>
      <c r="T164" s="8">
        <f>$D$138*$D$138/$D$136+$D$141</f>
        <v>1.39302224077461E-2</v>
      </c>
      <c r="U164" s="8">
        <f>$D$138*$D$138/2/$D$136</f>
        <v>8.6805555555555542E-3</v>
      </c>
      <c r="V164" s="8">
        <f>-2*$D$138*$D$138/$D$136-2*$D$141</f>
        <v>-2.78604448154922E-2</v>
      </c>
      <c r="W164" s="8">
        <v>0</v>
      </c>
      <c r="X164" s="8">
        <f>$D$138*$D$138/$D$136+$D$141</f>
        <v>1.39302224077461E-2</v>
      </c>
      <c r="Y164" s="8">
        <f>-$D$138*$D$138/2/$D$136</f>
        <v>-8.6805555555555542E-3</v>
      </c>
      <c r="Z164" s="8">
        <v>0</v>
      </c>
      <c r="AA164" s="8">
        <v>0</v>
      </c>
      <c r="AB164" s="8">
        <v>0</v>
      </c>
      <c r="AC164" s="8">
        <v>0</v>
      </c>
      <c r="AD164" s="8">
        <v>0</v>
      </c>
      <c r="AE164" s="8">
        <v>0</v>
      </c>
      <c r="AF164" s="8">
        <v>0</v>
      </c>
      <c r="AG164" s="8">
        <v>0</v>
      </c>
      <c r="AH164" s="8">
        <v>0</v>
      </c>
      <c r="AI164" s="8">
        <v>0</v>
      </c>
      <c r="AJ164" s="8">
        <v>0</v>
      </c>
      <c r="AK164" s="8">
        <v>0</v>
      </c>
      <c r="AL164" s="8">
        <v>0</v>
      </c>
      <c r="AM164" s="8">
        <v>0</v>
      </c>
      <c r="AN164" s="8">
        <v>0</v>
      </c>
      <c r="AO164" s="8">
        <v>0</v>
      </c>
      <c r="AP164" s="8">
        <v>0</v>
      </c>
      <c r="AQ164" s="8">
        <v>0</v>
      </c>
      <c r="AR164" s="8">
        <v>0</v>
      </c>
      <c r="AS164" s="8">
        <v>0</v>
      </c>
      <c r="AT164" s="8">
        <v>0</v>
      </c>
      <c r="AU164" s="8">
        <v>0</v>
      </c>
      <c r="AV164" s="8">
        <v>0</v>
      </c>
      <c r="AW164" s="8">
        <v>0</v>
      </c>
      <c r="AX164" s="8">
        <v>0</v>
      </c>
      <c r="AY164" s="8">
        <v>0</v>
      </c>
      <c r="AZ164" s="8">
        <v>0</v>
      </c>
      <c r="BA164" s="8">
        <v>0</v>
      </c>
      <c r="BB164" s="8">
        <v>0</v>
      </c>
      <c r="BC164" s="8">
        <v>0</v>
      </c>
      <c r="BE164" s="8" t="e">
        <f>-$D$134*$D$135*$D$135*$D$135*$D$135</f>
        <v>#VALUE!</v>
      </c>
    </row>
    <row r="165" spans="1:57" x14ac:dyDescent="0.25">
      <c r="A165" s="3" t="s">
        <v>35</v>
      </c>
      <c r="B165" s="8">
        <v>0</v>
      </c>
      <c r="C165" s="8">
        <v>0</v>
      </c>
      <c r="D165" s="8">
        <v>0</v>
      </c>
      <c r="E165" s="8">
        <v>0</v>
      </c>
      <c r="F165" s="8">
        <v>0</v>
      </c>
      <c r="G165" s="8">
        <v>0</v>
      </c>
      <c r="H165" s="8">
        <v>0</v>
      </c>
      <c r="I165" s="8">
        <v>0</v>
      </c>
      <c r="J165" s="8">
        <v>0</v>
      </c>
      <c r="K165" s="8">
        <v>0</v>
      </c>
      <c r="L165" s="8">
        <v>0</v>
      </c>
      <c r="M165" s="8">
        <v>0</v>
      </c>
      <c r="N165" s="8">
        <v>0</v>
      </c>
      <c r="O165" s="8">
        <v>0</v>
      </c>
      <c r="P165" s="8">
        <v>0</v>
      </c>
      <c r="Q165" s="8">
        <v>0</v>
      </c>
      <c r="R165" s="8">
        <v>0</v>
      </c>
      <c r="S165" s="8">
        <v>0</v>
      </c>
      <c r="T165" s="8">
        <f>-$D$138*$D$138/2/$D$136</f>
        <v>-8.6805555555555542E-3</v>
      </c>
      <c r="U165" s="8">
        <v>1</v>
      </c>
      <c r="V165" s="8">
        <v>0</v>
      </c>
      <c r="W165" s="8">
        <f>-2-$D$138*$D$138/$D$136</f>
        <v>-2.0173611111111112</v>
      </c>
      <c r="X165" s="8">
        <f>$D$138*$D$138/2/$D$136</f>
        <v>8.6805555555555542E-3</v>
      </c>
      <c r="Y165" s="8">
        <v>1</v>
      </c>
      <c r="Z165" s="8">
        <v>0</v>
      </c>
      <c r="AA165" s="8">
        <v>0</v>
      </c>
      <c r="AB165" s="8">
        <v>0</v>
      </c>
      <c r="AC165" s="8">
        <v>0</v>
      </c>
      <c r="AD165" s="8">
        <v>0</v>
      </c>
      <c r="AE165" s="8">
        <v>0</v>
      </c>
      <c r="AF165" s="8">
        <v>0</v>
      </c>
      <c r="AG165" s="8">
        <v>0</v>
      </c>
      <c r="AH165" s="8">
        <v>0</v>
      </c>
      <c r="AI165" s="8">
        <v>0</v>
      </c>
      <c r="AJ165" s="8">
        <v>0</v>
      </c>
      <c r="AK165" s="8">
        <v>0</v>
      </c>
      <c r="AL165" s="8">
        <v>0</v>
      </c>
      <c r="AM165" s="8">
        <v>0</v>
      </c>
      <c r="AN165" s="8">
        <v>0</v>
      </c>
      <c r="AO165" s="8">
        <v>0</v>
      </c>
      <c r="AP165" s="8">
        <v>0</v>
      </c>
      <c r="AQ165" s="8">
        <v>0</v>
      </c>
      <c r="AR165" s="8">
        <v>0</v>
      </c>
      <c r="AS165" s="8">
        <v>0</v>
      </c>
      <c r="AT165" s="8">
        <v>0</v>
      </c>
      <c r="AU165" s="8">
        <v>0</v>
      </c>
      <c r="AV165" s="8">
        <v>0</v>
      </c>
      <c r="AW165" s="8">
        <v>0</v>
      </c>
      <c r="AX165" s="8">
        <v>0</v>
      </c>
      <c r="AY165" s="8">
        <v>0</v>
      </c>
      <c r="AZ165" s="8">
        <v>0</v>
      </c>
      <c r="BA165" s="8">
        <v>0</v>
      </c>
      <c r="BB165" s="8">
        <v>0</v>
      </c>
      <c r="BC165" s="8">
        <v>0</v>
      </c>
      <c r="BE165" s="8">
        <v>0</v>
      </c>
    </row>
    <row r="166" spans="1:57" x14ac:dyDescent="0.25">
      <c r="A166" s="3" t="s">
        <v>36</v>
      </c>
      <c r="B166" s="8">
        <v>0</v>
      </c>
      <c r="C166" s="8">
        <v>0</v>
      </c>
      <c r="D166" s="8">
        <v>0</v>
      </c>
      <c r="E166" s="8">
        <v>0</v>
      </c>
      <c r="F166" s="8">
        <v>0</v>
      </c>
      <c r="G166" s="8">
        <v>0</v>
      </c>
      <c r="H166" s="8">
        <v>0</v>
      </c>
      <c r="I166" s="8">
        <v>0</v>
      </c>
      <c r="J166" s="8">
        <v>0</v>
      </c>
      <c r="K166" s="8">
        <v>0</v>
      </c>
      <c r="L166" s="8">
        <v>0</v>
      </c>
      <c r="M166" s="8">
        <v>0</v>
      </c>
      <c r="N166" s="8">
        <v>0</v>
      </c>
      <c r="O166" s="8">
        <v>0</v>
      </c>
      <c r="P166" s="8">
        <v>0</v>
      </c>
      <c r="Q166" s="8">
        <v>0</v>
      </c>
      <c r="R166" s="8">
        <v>0</v>
      </c>
      <c r="S166" s="8">
        <v>0</v>
      </c>
      <c r="T166" s="8">
        <v>0</v>
      </c>
      <c r="U166" s="8">
        <v>0</v>
      </c>
      <c r="V166" s="8">
        <f>$D$138*$D$138/$D$136+$D$141</f>
        <v>1.39302224077461E-2</v>
      </c>
      <c r="W166" s="8">
        <f>$D$138*$D$138/2/$D$136</f>
        <v>8.6805555555555542E-3</v>
      </c>
      <c r="X166" s="8">
        <f>-2*$D$138*$D$138/$D$136-2*$D$141</f>
        <v>-2.78604448154922E-2</v>
      </c>
      <c r="Y166" s="8">
        <v>0</v>
      </c>
      <c r="Z166" s="8">
        <f>$D$138*$D$138/$D$136+$D$141</f>
        <v>1.39302224077461E-2</v>
      </c>
      <c r="AA166" s="8">
        <f>-$D$138*$D$138/2/$D$136</f>
        <v>-8.6805555555555542E-3</v>
      </c>
      <c r="AB166" s="8">
        <v>0</v>
      </c>
      <c r="AC166" s="8">
        <v>0</v>
      </c>
      <c r="AD166" s="8">
        <v>0</v>
      </c>
      <c r="AE166" s="8">
        <v>0</v>
      </c>
      <c r="AF166" s="8">
        <v>0</v>
      </c>
      <c r="AG166" s="8">
        <v>0</v>
      </c>
      <c r="AH166" s="8">
        <v>0</v>
      </c>
      <c r="AI166" s="8">
        <v>0</v>
      </c>
      <c r="AJ166" s="8">
        <v>0</v>
      </c>
      <c r="AK166" s="8">
        <v>0</v>
      </c>
      <c r="AL166" s="8">
        <v>0</v>
      </c>
      <c r="AM166" s="8">
        <v>0</v>
      </c>
      <c r="AN166" s="8">
        <v>0</v>
      </c>
      <c r="AO166" s="8">
        <v>0</v>
      </c>
      <c r="AP166" s="8">
        <v>0</v>
      </c>
      <c r="AQ166" s="8">
        <v>0</v>
      </c>
      <c r="AR166" s="8">
        <v>0</v>
      </c>
      <c r="AS166" s="8">
        <v>0</v>
      </c>
      <c r="AT166" s="8">
        <v>0</v>
      </c>
      <c r="AU166" s="8">
        <v>0</v>
      </c>
      <c r="AV166" s="8">
        <v>0</v>
      </c>
      <c r="AW166" s="8">
        <v>0</v>
      </c>
      <c r="AX166" s="8">
        <v>0</v>
      </c>
      <c r="AY166" s="8">
        <v>0</v>
      </c>
      <c r="AZ166" s="8">
        <v>0</v>
      </c>
      <c r="BA166" s="8">
        <v>0</v>
      </c>
      <c r="BB166" s="8">
        <v>0</v>
      </c>
      <c r="BC166" s="8">
        <v>0</v>
      </c>
      <c r="BE166" s="8" t="e">
        <f>-$D$134*$D$135*$D$135*$D$135*$D$135</f>
        <v>#VALUE!</v>
      </c>
    </row>
    <row r="167" spans="1:57" x14ac:dyDescent="0.25">
      <c r="A167" s="3" t="s">
        <v>37</v>
      </c>
      <c r="B167" s="8">
        <v>0</v>
      </c>
      <c r="C167" s="8">
        <v>0</v>
      </c>
      <c r="D167" s="8">
        <v>0</v>
      </c>
      <c r="E167" s="8">
        <v>0</v>
      </c>
      <c r="F167" s="8">
        <v>0</v>
      </c>
      <c r="G167" s="8">
        <v>0</v>
      </c>
      <c r="H167" s="8">
        <v>0</v>
      </c>
      <c r="I167" s="8">
        <v>0</v>
      </c>
      <c r="J167" s="8">
        <v>0</v>
      </c>
      <c r="K167" s="8">
        <v>0</v>
      </c>
      <c r="L167" s="8">
        <v>0</v>
      </c>
      <c r="M167" s="8">
        <v>0</v>
      </c>
      <c r="N167" s="8">
        <v>0</v>
      </c>
      <c r="O167" s="8">
        <v>0</v>
      </c>
      <c r="P167" s="8">
        <v>0</v>
      </c>
      <c r="Q167" s="8">
        <v>0</v>
      </c>
      <c r="R167" s="8">
        <v>0</v>
      </c>
      <c r="S167" s="8">
        <v>0</v>
      </c>
      <c r="T167" s="8">
        <v>0</v>
      </c>
      <c r="U167" s="8">
        <v>0</v>
      </c>
      <c r="V167" s="8">
        <f>-$D$138*$D$138/2/$D$136</f>
        <v>-8.6805555555555542E-3</v>
      </c>
      <c r="W167" s="8">
        <v>1</v>
      </c>
      <c r="X167" s="8">
        <v>0</v>
      </c>
      <c r="Y167" s="8">
        <f>-2-$D$138*$D$138/$D$136</f>
        <v>-2.0173611111111112</v>
      </c>
      <c r="Z167" s="8">
        <f>$D$138*$D$138/2/$D$136</f>
        <v>8.6805555555555542E-3</v>
      </c>
      <c r="AA167" s="8">
        <v>1</v>
      </c>
      <c r="AB167" s="8">
        <v>0</v>
      </c>
      <c r="AC167" s="8">
        <v>0</v>
      </c>
      <c r="AD167" s="8">
        <v>0</v>
      </c>
      <c r="AE167" s="8">
        <v>0</v>
      </c>
      <c r="AF167" s="8">
        <v>0</v>
      </c>
      <c r="AG167" s="8">
        <v>0</v>
      </c>
      <c r="AH167" s="8">
        <v>0</v>
      </c>
      <c r="AI167" s="8">
        <v>0</v>
      </c>
      <c r="AJ167" s="8">
        <v>0</v>
      </c>
      <c r="AK167" s="8">
        <v>0</v>
      </c>
      <c r="AL167" s="8">
        <v>0</v>
      </c>
      <c r="AM167" s="8">
        <v>0</v>
      </c>
      <c r="AN167" s="8">
        <v>0</v>
      </c>
      <c r="AO167" s="8">
        <v>0</v>
      </c>
      <c r="AP167" s="8">
        <v>0</v>
      </c>
      <c r="AQ167" s="8">
        <v>0</v>
      </c>
      <c r="AR167" s="8">
        <v>0</v>
      </c>
      <c r="AS167" s="8">
        <v>0</v>
      </c>
      <c r="AT167" s="8">
        <v>0</v>
      </c>
      <c r="AU167" s="8">
        <v>0</v>
      </c>
      <c r="AV167" s="8">
        <v>0</v>
      </c>
      <c r="AW167" s="8">
        <v>0</v>
      </c>
      <c r="AX167" s="8">
        <v>0</v>
      </c>
      <c r="AY167" s="8">
        <v>0</v>
      </c>
      <c r="AZ167" s="8">
        <v>0</v>
      </c>
      <c r="BA167" s="8">
        <v>0</v>
      </c>
      <c r="BB167" s="8">
        <v>0</v>
      </c>
      <c r="BC167" s="8">
        <v>0</v>
      </c>
      <c r="BE167" s="8">
        <v>0</v>
      </c>
    </row>
    <row r="168" spans="1:57" x14ac:dyDescent="0.25">
      <c r="A168" s="3" t="s">
        <v>38</v>
      </c>
      <c r="B168" s="8">
        <v>0</v>
      </c>
      <c r="C168" s="8">
        <v>0</v>
      </c>
      <c r="D168" s="8">
        <v>0</v>
      </c>
      <c r="E168" s="8">
        <v>0</v>
      </c>
      <c r="F168" s="8">
        <v>0</v>
      </c>
      <c r="G168" s="8">
        <v>0</v>
      </c>
      <c r="H168" s="8">
        <v>0</v>
      </c>
      <c r="I168" s="8">
        <v>0</v>
      </c>
      <c r="J168" s="8">
        <v>0</v>
      </c>
      <c r="K168" s="8">
        <v>0</v>
      </c>
      <c r="L168" s="8">
        <v>0</v>
      </c>
      <c r="M168" s="8">
        <v>0</v>
      </c>
      <c r="N168" s="8">
        <v>0</v>
      </c>
      <c r="O168" s="8">
        <v>0</v>
      </c>
      <c r="P168" s="8">
        <v>0</v>
      </c>
      <c r="Q168" s="8">
        <v>0</v>
      </c>
      <c r="R168" s="8">
        <v>0</v>
      </c>
      <c r="S168" s="8">
        <v>0</v>
      </c>
      <c r="T168" s="8">
        <v>0</v>
      </c>
      <c r="U168" s="8">
        <v>0</v>
      </c>
      <c r="V168" s="8">
        <v>0</v>
      </c>
      <c r="W168" s="8">
        <v>0</v>
      </c>
      <c r="X168" s="8">
        <f>$D$138*$D$138/$D$136+$D$141</f>
        <v>1.39302224077461E-2</v>
      </c>
      <c r="Y168" s="8">
        <f>$D$138*$D$138/2/$D$136</f>
        <v>8.6805555555555542E-3</v>
      </c>
      <c r="Z168" s="8">
        <f>-2*$D$138*$D$138/$D$136-2*$D$141</f>
        <v>-2.78604448154922E-2</v>
      </c>
      <c r="AA168" s="8">
        <v>0</v>
      </c>
      <c r="AB168" s="8">
        <f>$D$138*$D$138/$D$136+$D$141</f>
        <v>1.39302224077461E-2</v>
      </c>
      <c r="AC168" s="8">
        <f>-$D$138*$D$138/2/$D$136</f>
        <v>-8.6805555555555542E-3</v>
      </c>
      <c r="AD168" s="8">
        <v>0</v>
      </c>
      <c r="AE168" s="8">
        <v>0</v>
      </c>
      <c r="AF168" s="8">
        <v>0</v>
      </c>
      <c r="AG168" s="8">
        <v>0</v>
      </c>
      <c r="AH168" s="8">
        <v>0</v>
      </c>
      <c r="AI168" s="8">
        <v>0</v>
      </c>
      <c r="AJ168" s="8">
        <v>0</v>
      </c>
      <c r="AK168" s="8">
        <v>0</v>
      </c>
      <c r="AL168" s="8">
        <v>0</v>
      </c>
      <c r="AM168" s="8">
        <v>0</v>
      </c>
      <c r="AN168" s="8">
        <v>0</v>
      </c>
      <c r="AO168" s="8">
        <v>0</v>
      </c>
      <c r="AP168" s="8">
        <v>0</v>
      </c>
      <c r="AQ168" s="8">
        <v>0</v>
      </c>
      <c r="AR168" s="8">
        <v>0</v>
      </c>
      <c r="AS168" s="8">
        <v>0</v>
      </c>
      <c r="AT168" s="8">
        <v>0</v>
      </c>
      <c r="AU168" s="8">
        <v>0</v>
      </c>
      <c r="AV168" s="8">
        <v>0</v>
      </c>
      <c r="AW168" s="8">
        <v>0</v>
      </c>
      <c r="AX168" s="8">
        <v>0</v>
      </c>
      <c r="AY168" s="8">
        <v>0</v>
      </c>
      <c r="AZ168" s="8">
        <v>0</v>
      </c>
      <c r="BA168" s="8">
        <v>0</v>
      </c>
      <c r="BB168" s="8">
        <v>0</v>
      </c>
      <c r="BC168" s="8">
        <v>0</v>
      </c>
      <c r="BE168" s="8" t="e">
        <f>-$D$134*$D$135*$D$135*$D$135*$D$135</f>
        <v>#VALUE!</v>
      </c>
    </row>
    <row r="169" spans="1:57" x14ac:dyDescent="0.25">
      <c r="A169" s="3" t="s">
        <v>39</v>
      </c>
      <c r="B169" s="8">
        <v>0</v>
      </c>
      <c r="C169" s="8">
        <v>0</v>
      </c>
      <c r="D169" s="8">
        <v>0</v>
      </c>
      <c r="E169" s="8">
        <v>0</v>
      </c>
      <c r="F169" s="8">
        <v>0</v>
      </c>
      <c r="G169" s="8">
        <v>0</v>
      </c>
      <c r="H169" s="8">
        <v>0</v>
      </c>
      <c r="I169" s="8">
        <v>0</v>
      </c>
      <c r="J169" s="8">
        <v>0</v>
      </c>
      <c r="K169" s="8">
        <v>0</v>
      </c>
      <c r="L169" s="8">
        <v>0</v>
      </c>
      <c r="M169" s="8">
        <v>0</v>
      </c>
      <c r="N169" s="8">
        <v>0</v>
      </c>
      <c r="O169" s="8">
        <v>0</v>
      </c>
      <c r="P169" s="8">
        <v>0</v>
      </c>
      <c r="Q169" s="8">
        <v>0</v>
      </c>
      <c r="R169" s="8">
        <v>0</v>
      </c>
      <c r="S169" s="8">
        <v>0</v>
      </c>
      <c r="T169" s="8">
        <v>0</v>
      </c>
      <c r="U169" s="8">
        <v>0</v>
      </c>
      <c r="V169" s="8">
        <v>0</v>
      </c>
      <c r="W169" s="8">
        <v>0</v>
      </c>
      <c r="X169" s="8">
        <f>-$D$138*$D$138/2/$D$136</f>
        <v>-8.6805555555555542E-3</v>
      </c>
      <c r="Y169" s="8">
        <v>1</v>
      </c>
      <c r="Z169" s="8">
        <v>0</v>
      </c>
      <c r="AA169" s="8">
        <f>-2-$D$138*$D$138/$D$136</f>
        <v>-2.0173611111111112</v>
      </c>
      <c r="AB169" s="8">
        <f>$D$138*$D$138/2/$D$136</f>
        <v>8.6805555555555542E-3</v>
      </c>
      <c r="AC169" s="8">
        <v>1</v>
      </c>
      <c r="AD169" s="8">
        <v>0</v>
      </c>
      <c r="AE169" s="8">
        <v>0</v>
      </c>
      <c r="AF169" s="8">
        <v>0</v>
      </c>
      <c r="AG169" s="8">
        <v>0</v>
      </c>
      <c r="AH169" s="8">
        <v>0</v>
      </c>
      <c r="AI169" s="8">
        <v>0</v>
      </c>
      <c r="AJ169" s="8">
        <v>0</v>
      </c>
      <c r="AK169" s="8">
        <v>0</v>
      </c>
      <c r="AL169" s="8">
        <v>0</v>
      </c>
      <c r="AM169" s="8">
        <v>0</v>
      </c>
      <c r="AN169" s="8">
        <v>0</v>
      </c>
      <c r="AO169" s="8">
        <v>0</v>
      </c>
      <c r="AP169" s="8">
        <v>0</v>
      </c>
      <c r="AQ169" s="8">
        <v>0</v>
      </c>
      <c r="AR169" s="8">
        <v>0</v>
      </c>
      <c r="AS169" s="8">
        <v>0</v>
      </c>
      <c r="AT169" s="8">
        <v>0</v>
      </c>
      <c r="AU169" s="8">
        <v>0</v>
      </c>
      <c r="AV169" s="8">
        <v>0</v>
      </c>
      <c r="AW169" s="8">
        <v>0</v>
      </c>
      <c r="AX169" s="8">
        <v>0</v>
      </c>
      <c r="AY169" s="8">
        <v>0</v>
      </c>
      <c r="AZ169" s="8">
        <v>0</v>
      </c>
      <c r="BA169" s="8">
        <v>0</v>
      </c>
      <c r="BB169" s="8">
        <v>0</v>
      </c>
      <c r="BC169" s="8">
        <v>0</v>
      </c>
      <c r="BE169" s="8">
        <v>0</v>
      </c>
    </row>
    <row r="170" spans="1:57" x14ac:dyDescent="0.25">
      <c r="A170" s="3" t="s">
        <v>40</v>
      </c>
      <c r="B170" s="8">
        <v>0</v>
      </c>
      <c r="C170" s="8">
        <v>0</v>
      </c>
      <c r="D170" s="8">
        <v>0</v>
      </c>
      <c r="E170" s="8">
        <v>0</v>
      </c>
      <c r="F170" s="8">
        <v>0</v>
      </c>
      <c r="G170" s="8">
        <v>0</v>
      </c>
      <c r="H170" s="8">
        <v>0</v>
      </c>
      <c r="I170" s="8">
        <v>0</v>
      </c>
      <c r="J170" s="8">
        <v>0</v>
      </c>
      <c r="K170" s="8">
        <v>0</v>
      </c>
      <c r="L170" s="8">
        <v>0</v>
      </c>
      <c r="M170" s="8">
        <v>0</v>
      </c>
      <c r="N170" s="8">
        <v>0</v>
      </c>
      <c r="O170" s="8">
        <v>0</v>
      </c>
      <c r="P170" s="8">
        <v>0</v>
      </c>
      <c r="Q170" s="8">
        <v>0</v>
      </c>
      <c r="R170" s="8">
        <v>0</v>
      </c>
      <c r="S170" s="8">
        <v>0</v>
      </c>
      <c r="T170" s="8">
        <v>0</v>
      </c>
      <c r="U170" s="8">
        <v>0</v>
      </c>
      <c r="V170" s="8">
        <v>0</v>
      </c>
      <c r="W170" s="8">
        <v>0</v>
      </c>
      <c r="X170" s="8">
        <v>0</v>
      </c>
      <c r="Y170" s="8">
        <v>0</v>
      </c>
      <c r="Z170" s="8">
        <f>$D$138*$D$138/$D$136+$D$141</f>
        <v>1.39302224077461E-2</v>
      </c>
      <c r="AA170" s="8">
        <f>$D$138*$D$138/2/$D$136</f>
        <v>8.6805555555555542E-3</v>
      </c>
      <c r="AB170" s="8">
        <f>-2*$D$138*$D$138/$D$136-2*$D$141</f>
        <v>-2.78604448154922E-2</v>
      </c>
      <c r="AC170" s="8">
        <v>0</v>
      </c>
      <c r="AD170" s="8">
        <f>$D$138*$D$138/$D$136+$D$141</f>
        <v>1.39302224077461E-2</v>
      </c>
      <c r="AE170" s="8">
        <f>-$D$138*$D$138/2/$D$136</f>
        <v>-8.6805555555555542E-3</v>
      </c>
      <c r="AF170" s="8">
        <v>0</v>
      </c>
      <c r="AG170" s="8">
        <v>0</v>
      </c>
      <c r="AH170" s="8">
        <v>0</v>
      </c>
      <c r="AI170" s="8">
        <v>0</v>
      </c>
      <c r="AJ170" s="8">
        <v>0</v>
      </c>
      <c r="AK170" s="8">
        <v>0</v>
      </c>
      <c r="AL170" s="8">
        <v>0</v>
      </c>
      <c r="AM170" s="8">
        <v>0</v>
      </c>
      <c r="AN170" s="8">
        <v>0</v>
      </c>
      <c r="AO170" s="8">
        <v>0</v>
      </c>
      <c r="AP170" s="8">
        <v>0</v>
      </c>
      <c r="AQ170" s="8">
        <v>0</v>
      </c>
      <c r="AR170" s="8">
        <v>0</v>
      </c>
      <c r="AS170" s="8">
        <v>0</v>
      </c>
      <c r="AT170" s="8">
        <v>0</v>
      </c>
      <c r="AU170" s="8">
        <v>0</v>
      </c>
      <c r="AV170" s="8">
        <v>0</v>
      </c>
      <c r="AW170" s="8">
        <v>0</v>
      </c>
      <c r="AX170" s="8">
        <v>0</v>
      </c>
      <c r="AY170" s="8">
        <v>0</v>
      </c>
      <c r="AZ170" s="8">
        <v>0</v>
      </c>
      <c r="BA170" s="8">
        <v>0</v>
      </c>
      <c r="BB170" s="8">
        <v>0</v>
      </c>
      <c r="BC170" s="8">
        <v>0</v>
      </c>
      <c r="BE170" s="8" t="e">
        <f>-$D$134*$D$135*$D$135*$D$135*$D$135</f>
        <v>#VALUE!</v>
      </c>
    </row>
    <row r="171" spans="1:57" x14ac:dyDescent="0.25">
      <c r="A171" s="3" t="s">
        <v>41</v>
      </c>
      <c r="B171" s="8">
        <v>0</v>
      </c>
      <c r="C171" s="8">
        <v>0</v>
      </c>
      <c r="D171" s="8">
        <v>0</v>
      </c>
      <c r="E171" s="8">
        <v>0</v>
      </c>
      <c r="F171" s="8">
        <v>0</v>
      </c>
      <c r="G171" s="8">
        <v>0</v>
      </c>
      <c r="H171" s="8">
        <v>0</v>
      </c>
      <c r="I171" s="8">
        <v>0</v>
      </c>
      <c r="J171" s="8">
        <v>0</v>
      </c>
      <c r="K171" s="8">
        <v>0</v>
      </c>
      <c r="L171" s="8">
        <v>0</v>
      </c>
      <c r="M171" s="8">
        <v>0</v>
      </c>
      <c r="N171" s="8">
        <v>0</v>
      </c>
      <c r="O171" s="8">
        <v>0</v>
      </c>
      <c r="P171" s="8">
        <v>0</v>
      </c>
      <c r="Q171" s="8">
        <v>0</v>
      </c>
      <c r="R171" s="8">
        <v>0</v>
      </c>
      <c r="S171" s="8">
        <v>0</v>
      </c>
      <c r="T171" s="8">
        <v>0</v>
      </c>
      <c r="U171" s="8">
        <v>0</v>
      </c>
      <c r="V171" s="8">
        <v>0</v>
      </c>
      <c r="W171" s="8">
        <v>0</v>
      </c>
      <c r="X171" s="8">
        <v>0</v>
      </c>
      <c r="Y171" s="8">
        <v>0</v>
      </c>
      <c r="Z171" s="8">
        <f>-$D$138*$D$138/2/$D$136</f>
        <v>-8.6805555555555542E-3</v>
      </c>
      <c r="AA171" s="8">
        <v>1</v>
      </c>
      <c r="AB171" s="8">
        <v>0</v>
      </c>
      <c r="AC171" s="8">
        <f>-2-$D$138*$D$138/$D$136</f>
        <v>-2.0173611111111112</v>
      </c>
      <c r="AD171" s="8">
        <f>$D$138*$D$138/2/$D$136</f>
        <v>8.6805555555555542E-3</v>
      </c>
      <c r="AE171" s="8">
        <v>1</v>
      </c>
      <c r="AF171" s="8">
        <v>0</v>
      </c>
      <c r="AG171" s="8">
        <v>0</v>
      </c>
      <c r="AH171" s="8">
        <v>0</v>
      </c>
      <c r="AI171" s="8">
        <v>0</v>
      </c>
      <c r="AJ171" s="8">
        <v>0</v>
      </c>
      <c r="AK171" s="8">
        <v>0</v>
      </c>
      <c r="AL171" s="8">
        <v>0</v>
      </c>
      <c r="AM171" s="8">
        <v>0</v>
      </c>
      <c r="AN171" s="8">
        <v>0</v>
      </c>
      <c r="AO171" s="8">
        <v>0</v>
      </c>
      <c r="AP171" s="8">
        <v>0</v>
      </c>
      <c r="AQ171" s="8">
        <v>0</v>
      </c>
      <c r="AR171" s="8">
        <v>0</v>
      </c>
      <c r="AS171" s="8">
        <v>0</v>
      </c>
      <c r="AT171" s="8">
        <v>0</v>
      </c>
      <c r="AU171" s="8">
        <v>0</v>
      </c>
      <c r="AV171" s="8">
        <v>0</v>
      </c>
      <c r="AW171" s="8">
        <v>0</v>
      </c>
      <c r="AX171" s="8">
        <v>0</v>
      </c>
      <c r="AY171" s="8">
        <v>0</v>
      </c>
      <c r="AZ171" s="8">
        <v>0</v>
      </c>
      <c r="BA171" s="8">
        <v>0</v>
      </c>
      <c r="BB171" s="8">
        <v>0</v>
      </c>
      <c r="BC171" s="8">
        <v>0</v>
      </c>
      <c r="BE171" s="8">
        <v>0</v>
      </c>
    </row>
    <row r="172" spans="1:57" x14ac:dyDescent="0.25">
      <c r="A172" s="3" t="s">
        <v>46</v>
      </c>
      <c r="B172" s="8">
        <v>0</v>
      </c>
      <c r="C172" s="8">
        <v>0</v>
      </c>
      <c r="D172" s="8">
        <v>0</v>
      </c>
      <c r="E172" s="8">
        <v>0</v>
      </c>
      <c r="F172" s="8">
        <v>0</v>
      </c>
      <c r="G172" s="8">
        <v>0</v>
      </c>
      <c r="H172" s="8">
        <v>0</v>
      </c>
      <c r="I172" s="8">
        <v>0</v>
      </c>
      <c r="J172" s="8">
        <v>0</v>
      </c>
      <c r="K172" s="8">
        <v>0</v>
      </c>
      <c r="L172" s="8">
        <v>0</v>
      </c>
      <c r="M172" s="8">
        <v>0</v>
      </c>
      <c r="N172" s="8">
        <v>0</v>
      </c>
      <c r="O172" s="8">
        <v>0</v>
      </c>
      <c r="P172" s="8">
        <v>0</v>
      </c>
      <c r="Q172" s="8">
        <v>0</v>
      </c>
      <c r="R172" s="8">
        <v>0</v>
      </c>
      <c r="S172" s="8">
        <v>0</v>
      </c>
      <c r="T172" s="8">
        <v>0</v>
      </c>
      <c r="U172" s="8">
        <v>0</v>
      </c>
      <c r="V172" s="8">
        <v>0</v>
      </c>
      <c r="W172" s="8">
        <v>0</v>
      </c>
      <c r="X172" s="8">
        <v>0</v>
      </c>
      <c r="Y172" s="8">
        <v>0</v>
      </c>
      <c r="Z172" s="8">
        <v>0</v>
      </c>
      <c r="AA172" s="8">
        <v>0</v>
      </c>
      <c r="AB172" s="8">
        <f>$D$138*$D$138/$D$136+$D$141</f>
        <v>1.39302224077461E-2</v>
      </c>
      <c r="AC172" s="8">
        <f>$D$138*$D$138/2/$D$136</f>
        <v>8.6805555555555542E-3</v>
      </c>
      <c r="AD172" s="8">
        <f>-2*$D$138*$D$138/$D$136-2*$D$141</f>
        <v>-2.78604448154922E-2</v>
      </c>
      <c r="AE172" s="8">
        <v>0</v>
      </c>
      <c r="AF172" s="8">
        <f>$D$138*$D$138/$D$136+$D$141</f>
        <v>1.39302224077461E-2</v>
      </c>
      <c r="AG172" s="8">
        <f>-$D$138*$D$138/2/$D$136</f>
        <v>-8.6805555555555542E-3</v>
      </c>
      <c r="AH172" s="8">
        <v>0</v>
      </c>
      <c r="AI172" s="8">
        <v>0</v>
      </c>
      <c r="AJ172" s="8">
        <v>0</v>
      </c>
      <c r="AK172" s="8">
        <v>0</v>
      </c>
      <c r="AL172" s="8">
        <v>0</v>
      </c>
      <c r="AM172" s="8">
        <v>0</v>
      </c>
      <c r="AN172" s="8">
        <v>0</v>
      </c>
      <c r="AO172" s="8">
        <v>0</v>
      </c>
      <c r="AP172" s="8">
        <v>0</v>
      </c>
      <c r="AQ172" s="8">
        <v>0</v>
      </c>
      <c r="AR172" s="8">
        <v>0</v>
      </c>
      <c r="AS172" s="8">
        <v>0</v>
      </c>
      <c r="AT172" s="8">
        <v>0</v>
      </c>
      <c r="AU172" s="8">
        <v>0</v>
      </c>
      <c r="AV172" s="8">
        <v>0</v>
      </c>
      <c r="AW172" s="8">
        <v>0</v>
      </c>
      <c r="AX172" s="8">
        <v>0</v>
      </c>
      <c r="AY172" s="8">
        <v>0</v>
      </c>
      <c r="AZ172" s="8">
        <v>0</v>
      </c>
      <c r="BA172" s="8">
        <v>0</v>
      </c>
      <c r="BB172" s="8">
        <v>0</v>
      </c>
      <c r="BC172" s="8">
        <v>0</v>
      </c>
      <c r="BE172" s="8" t="e">
        <f>-$D$134*$D$135*$D$135*$D$135*$D$135</f>
        <v>#VALUE!</v>
      </c>
    </row>
    <row r="173" spans="1:57" x14ac:dyDescent="0.25">
      <c r="A173" s="3" t="s">
        <v>47</v>
      </c>
      <c r="B173" s="8">
        <v>0</v>
      </c>
      <c r="C173" s="8">
        <v>0</v>
      </c>
      <c r="D173" s="8">
        <v>0</v>
      </c>
      <c r="E173" s="8">
        <v>0</v>
      </c>
      <c r="F173" s="8">
        <v>0</v>
      </c>
      <c r="G173" s="8">
        <v>0</v>
      </c>
      <c r="H173" s="8">
        <v>0</v>
      </c>
      <c r="I173" s="8">
        <v>0</v>
      </c>
      <c r="J173" s="8">
        <v>0</v>
      </c>
      <c r="K173" s="8">
        <v>0</v>
      </c>
      <c r="L173" s="8">
        <v>0</v>
      </c>
      <c r="M173" s="8">
        <v>0</v>
      </c>
      <c r="N173" s="8">
        <v>0</v>
      </c>
      <c r="O173" s="8">
        <v>0</v>
      </c>
      <c r="P173" s="8">
        <v>0</v>
      </c>
      <c r="Q173" s="8">
        <v>0</v>
      </c>
      <c r="R173" s="8">
        <v>0</v>
      </c>
      <c r="S173" s="8">
        <v>0</v>
      </c>
      <c r="T173" s="8">
        <v>0</v>
      </c>
      <c r="U173" s="8">
        <v>0</v>
      </c>
      <c r="V173" s="8">
        <v>0</v>
      </c>
      <c r="W173" s="8">
        <v>0</v>
      </c>
      <c r="X173" s="8">
        <v>0</v>
      </c>
      <c r="Y173" s="8">
        <v>0</v>
      </c>
      <c r="Z173" s="8">
        <v>0</v>
      </c>
      <c r="AA173" s="8">
        <v>0</v>
      </c>
      <c r="AB173" s="8">
        <f>-$D$138*$D$138/2/$D$136</f>
        <v>-8.6805555555555542E-3</v>
      </c>
      <c r="AC173" s="8">
        <v>1</v>
      </c>
      <c r="AD173" s="8">
        <v>0</v>
      </c>
      <c r="AE173" s="8">
        <f>-2-$D$138*$D$138/$D$136</f>
        <v>-2.0173611111111112</v>
      </c>
      <c r="AF173" s="8">
        <f>$D$138*$D$138/2/$D$136</f>
        <v>8.6805555555555542E-3</v>
      </c>
      <c r="AG173" s="8">
        <v>1</v>
      </c>
      <c r="AH173" s="8">
        <v>0</v>
      </c>
      <c r="AI173" s="8">
        <v>0</v>
      </c>
      <c r="AJ173" s="8">
        <v>0</v>
      </c>
      <c r="AK173" s="8">
        <v>0</v>
      </c>
      <c r="AL173" s="8">
        <v>0</v>
      </c>
      <c r="AM173" s="8">
        <v>0</v>
      </c>
      <c r="AN173" s="8">
        <v>0</v>
      </c>
      <c r="AO173" s="8">
        <v>0</v>
      </c>
      <c r="AP173" s="8">
        <v>0</v>
      </c>
      <c r="AQ173" s="8">
        <v>0</v>
      </c>
      <c r="AR173" s="8">
        <v>0</v>
      </c>
      <c r="AS173" s="8">
        <v>0</v>
      </c>
      <c r="AT173" s="8">
        <v>0</v>
      </c>
      <c r="AU173" s="8">
        <v>0</v>
      </c>
      <c r="AV173" s="8">
        <v>0</v>
      </c>
      <c r="AW173" s="8">
        <v>0</v>
      </c>
      <c r="AX173" s="8">
        <v>0</v>
      </c>
      <c r="AY173" s="8">
        <v>0</v>
      </c>
      <c r="AZ173" s="8">
        <v>0</v>
      </c>
      <c r="BA173" s="8">
        <v>0</v>
      </c>
      <c r="BB173" s="8">
        <v>0</v>
      </c>
      <c r="BC173" s="8">
        <v>0</v>
      </c>
      <c r="BE173" s="8">
        <v>0</v>
      </c>
    </row>
    <row r="174" spans="1:57" x14ac:dyDescent="0.25">
      <c r="A174" s="3" t="s">
        <v>48</v>
      </c>
      <c r="B174" s="8">
        <v>0</v>
      </c>
      <c r="C174" s="8">
        <v>0</v>
      </c>
      <c r="D174" s="8">
        <v>0</v>
      </c>
      <c r="E174" s="8">
        <v>0</v>
      </c>
      <c r="F174" s="8">
        <v>0</v>
      </c>
      <c r="G174" s="8">
        <v>0</v>
      </c>
      <c r="H174" s="8">
        <v>0</v>
      </c>
      <c r="I174" s="8">
        <v>0</v>
      </c>
      <c r="J174" s="8">
        <v>0</v>
      </c>
      <c r="K174" s="8">
        <v>0</v>
      </c>
      <c r="L174" s="8">
        <v>0</v>
      </c>
      <c r="M174" s="8">
        <v>0</v>
      </c>
      <c r="N174" s="8">
        <v>0</v>
      </c>
      <c r="O174" s="8">
        <v>0</v>
      </c>
      <c r="P174" s="8">
        <v>0</v>
      </c>
      <c r="Q174" s="8">
        <v>0</v>
      </c>
      <c r="R174" s="8">
        <v>0</v>
      </c>
      <c r="S174" s="8">
        <v>0</v>
      </c>
      <c r="T174" s="8">
        <v>0</v>
      </c>
      <c r="U174" s="8">
        <v>0</v>
      </c>
      <c r="V174" s="8">
        <v>0</v>
      </c>
      <c r="W174" s="8">
        <v>0</v>
      </c>
      <c r="X174" s="8">
        <v>0</v>
      </c>
      <c r="Y174" s="8">
        <v>0</v>
      </c>
      <c r="Z174" s="8">
        <v>0</v>
      </c>
      <c r="AA174" s="8">
        <v>0</v>
      </c>
      <c r="AB174" s="8">
        <v>0</v>
      </c>
      <c r="AC174" s="8">
        <v>0</v>
      </c>
      <c r="AD174" s="8">
        <f>$D$138*$D$138/$D$136+$D$141</f>
        <v>1.39302224077461E-2</v>
      </c>
      <c r="AE174" s="8">
        <f>$D$138*$D$138/2/$D$136</f>
        <v>8.6805555555555542E-3</v>
      </c>
      <c r="AF174" s="8">
        <f>-2*$D$138*$D$138/$D$136-2*$D$141</f>
        <v>-2.78604448154922E-2</v>
      </c>
      <c r="AG174" s="8">
        <v>0</v>
      </c>
      <c r="AH174" s="8">
        <f>$D$138*$D$138/$D$136+$D$141</f>
        <v>1.39302224077461E-2</v>
      </c>
      <c r="AI174" s="8">
        <f>-$D$138*$D$138/2/$D$136</f>
        <v>-8.6805555555555542E-3</v>
      </c>
      <c r="AJ174" s="8">
        <v>0</v>
      </c>
      <c r="AK174" s="8">
        <v>0</v>
      </c>
      <c r="AL174" s="8">
        <v>0</v>
      </c>
      <c r="AM174" s="8">
        <v>0</v>
      </c>
      <c r="AN174" s="8">
        <v>0</v>
      </c>
      <c r="AO174" s="8">
        <v>0</v>
      </c>
      <c r="AP174" s="8">
        <v>0</v>
      </c>
      <c r="AQ174" s="8">
        <v>0</v>
      </c>
      <c r="AR174" s="8">
        <v>0</v>
      </c>
      <c r="AS174" s="8">
        <v>0</v>
      </c>
      <c r="AT174" s="8">
        <v>0</v>
      </c>
      <c r="AU174" s="8">
        <v>0</v>
      </c>
      <c r="AV174" s="8">
        <v>0</v>
      </c>
      <c r="AW174" s="8">
        <v>0</v>
      </c>
      <c r="AX174" s="8">
        <v>0</v>
      </c>
      <c r="AY174" s="8">
        <v>0</v>
      </c>
      <c r="AZ174" s="8">
        <v>0</v>
      </c>
      <c r="BA174" s="8">
        <v>0</v>
      </c>
      <c r="BB174" s="8">
        <v>0</v>
      </c>
      <c r="BC174" s="8">
        <v>0</v>
      </c>
      <c r="BE174" s="8" t="e">
        <f>-$D$134*$D$135*$D$135*$D$135*$D$135</f>
        <v>#VALUE!</v>
      </c>
    </row>
    <row r="175" spans="1:57" x14ac:dyDescent="0.25">
      <c r="A175" s="3" t="s">
        <v>49</v>
      </c>
      <c r="B175" s="8">
        <v>0</v>
      </c>
      <c r="C175" s="8">
        <v>0</v>
      </c>
      <c r="D175" s="8">
        <v>0</v>
      </c>
      <c r="E175" s="8">
        <v>0</v>
      </c>
      <c r="F175" s="8">
        <v>0</v>
      </c>
      <c r="G175" s="8">
        <v>0</v>
      </c>
      <c r="H175" s="8">
        <v>0</v>
      </c>
      <c r="I175" s="8">
        <v>0</v>
      </c>
      <c r="J175" s="8">
        <v>0</v>
      </c>
      <c r="K175" s="8">
        <v>0</v>
      </c>
      <c r="L175" s="8">
        <v>0</v>
      </c>
      <c r="M175" s="8">
        <v>0</v>
      </c>
      <c r="N175" s="8">
        <v>0</v>
      </c>
      <c r="O175" s="8">
        <v>0</v>
      </c>
      <c r="P175" s="8">
        <v>0</v>
      </c>
      <c r="Q175" s="8">
        <v>0</v>
      </c>
      <c r="R175" s="8">
        <v>0</v>
      </c>
      <c r="S175" s="8">
        <v>0</v>
      </c>
      <c r="T175" s="8">
        <v>0</v>
      </c>
      <c r="U175" s="8">
        <v>0</v>
      </c>
      <c r="V175" s="8">
        <v>0</v>
      </c>
      <c r="W175" s="8">
        <v>0</v>
      </c>
      <c r="X175" s="8">
        <v>0</v>
      </c>
      <c r="Y175" s="8">
        <v>0</v>
      </c>
      <c r="Z175" s="8">
        <v>0</v>
      </c>
      <c r="AA175" s="8">
        <v>0</v>
      </c>
      <c r="AB175" s="8">
        <v>0</v>
      </c>
      <c r="AC175" s="8">
        <v>0</v>
      </c>
      <c r="AD175" s="8">
        <f>-$D$138*$D$138/2/$D$136</f>
        <v>-8.6805555555555542E-3</v>
      </c>
      <c r="AE175" s="8">
        <v>1</v>
      </c>
      <c r="AF175" s="8">
        <v>0</v>
      </c>
      <c r="AG175" s="8">
        <f>-2-$D$138*$D$138/$D$136</f>
        <v>-2.0173611111111112</v>
      </c>
      <c r="AH175" s="8">
        <f>$D$138*$D$138/2/$D$136</f>
        <v>8.6805555555555542E-3</v>
      </c>
      <c r="AI175" s="8">
        <v>1</v>
      </c>
      <c r="AJ175" s="8">
        <v>0</v>
      </c>
      <c r="AK175" s="8">
        <v>0</v>
      </c>
      <c r="AL175" s="8">
        <v>0</v>
      </c>
      <c r="AM175" s="8">
        <v>0</v>
      </c>
      <c r="AN175" s="8">
        <v>0</v>
      </c>
      <c r="AO175" s="8">
        <v>0</v>
      </c>
      <c r="AP175" s="8">
        <v>0</v>
      </c>
      <c r="AQ175" s="8">
        <v>0</v>
      </c>
      <c r="AR175" s="8">
        <v>0</v>
      </c>
      <c r="AS175" s="8">
        <v>0</v>
      </c>
      <c r="AT175" s="8">
        <v>0</v>
      </c>
      <c r="AU175" s="8">
        <v>0</v>
      </c>
      <c r="AV175" s="8">
        <v>0</v>
      </c>
      <c r="AW175" s="8">
        <v>0</v>
      </c>
      <c r="AX175" s="8">
        <v>0</v>
      </c>
      <c r="AY175" s="8">
        <v>0</v>
      </c>
      <c r="AZ175" s="8">
        <v>0</v>
      </c>
      <c r="BA175" s="8">
        <v>0</v>
      </c>
      <c r="BB175" s="8">
        <v>0</v>
      </c>
      <c r="BC175" s="8">
        <v>0</v>
      </c>
      <c r="BE175" s="8">
        <v>0</v>
      </c>
    </row>
    <row r="176" spans="1:57" x14ac:dyDescent="0.25">
      <c r="A176" s="3" t="s">
        <v>50</v>
      </c>
      <c r="B176" s="8">
        <v>0</v>
      </c>
      <c r="C176" s="8">
        <v>0</v>
      </c>
      <c r="D176" s="8">
        <v>0</v>
      </c>
      <c r="E176" s="8">
        <v>0</v>
      </c>
      <c r="F176" s="8">
        <v>0</v>
      </c>
      <c r="G176" s="8">
        <v>0</v>
      </c>
      <c r="H176" s="8">
        <v>0</v>
      </c>
      <c r="I176" s="8">
        <v>0</v>
      </c>
      <c r="J176" s="8">
        <v>0</v>
      </c>
      <c r="K176" s="8">
        <v>0</v>
      </c>
      <c r="L176" s="8">
        <v>0</v>
      </c>
      <c r="M176" s="8">
        <v>0</v>
      </c>
      <c r="N176" s="8">
        <v>0</v>
      </c>
      <c r="O176" s="8">
        <v>0</v>
      </c>
      <c r="P176" s="8">
        <v>0</v>
      </c>
      <c r="Q176" s="8">
        <v>0</v>
      </c>
      <c r="R176" s="8">
        <v>0</v>
      </c>
      <c r="S176" s="8">
        <v>0</v>
      </c>
      <c r="T176" s="8">
        <v>0</v>
      </c>
      <c r="U176" s="8">
        <v>0</v>
      </c>
      <c r="V176" s="8">
        <v>0</v>
      </c>
      <c r="W176" s="8">
        <v>0</v>
      </c>
      <c r="X176" s="8">
        <v>0</v>
      </c>
      <c r="Y176" s="8">
        <v>0</v>
      </c>
      <c r="Z176" s="8">
        <v>0</v>
      </c>
      <c r="AA176" s="8">
        <v>0</v>
      </c>
      <c r="AB176" s="8">
        <v>0</v>
      </c>
      <c r="AC176" s="8">
        <v>0</v>
      </c>
      <c r="AD176" s="8">
        <v>0</v>
      </c>
      <c r="AE176" s="8">
        <v>0</v>
      </c>
      <c r="AF176" s="8">
        <f>$D$138*$D$138/$D$136+$D$141</f>
        <v>1.39302224077461E-2</v>
      </c>
      <c r="AG176" s="8">
        <f>$D$138*$D$138/2/$D$136</f>
        <v>8.6805555555555542E-3</v>
      </c>
      <c r="AH176" s="8">
        <f>-2*$D$138*$D$138/$D$136-2*$D$141</f>
        <v>-2.78604448154922E-2</v>
      </c>
      <c r="AI176" s="8">
        <v>0</v>
      </c>
      <c r="AJ176" s="8">
        <f>$D$138*$D$138/$D$136+$D$141</f>
        <v>1.39302224077461E-2</v>
      </c>
      <c r="AK176" s="8">
        <f>-$D$138*$D$138/2/$D$136</f>
        <v>-8.6805555555555542E-3</v>
      </c>
      <c r="AL176" s="8">
        <v>0</v>
      </c>
      <c r="AM176" s="8">
        <v>0</v>
      </c>
      <c r="AN176" s="8">
        <v>0</v>
      </c>
      <c r="AO176" s="8">
        <v>0</v>
      </c>
      <c r="AP176" s="8">
        <v>0</v>
      </c>
      <c r="AQ176" s="8">
        <v>0</v>
      </c>
      <c r="AR176" s="8">
        <v>0</v>
      </c>
      <c r="AS176" s="8">
        <v>0</v>
      </c>
      <c r="AT176" s="8">
        <v>0</v>
      </c>
      <c r="AU176" s="8">
        <v>0</v>
      </c>
      <c r="AV176" s="8">
        <v>0</v>
      </c>
      <c r="AW176" s="8">
        <v>0</v>
      </c>
      <c r="AX176" s="8">
        <v>0</v>
      </c>
      <c r="AY176" s="8">
        <v>0</v>
      </c>
      <c r="AZ176" s="8">
        <v>0</v>
      </c>
      <c r="BA176" s="8">
        <v>0</v>
      </c>
      <c r="BB176" s="8">
        <v>0</v>
      </c>
      <c r="BC176" s="8">
        <v>0</v>
      </c>
      <c r="BE176" s="8" t="e">
        <f>-$D$134*$D$135*$D$135*$D$135*$D$135</f>
        <v>#VALUE!</v>
      </c>
    </row>
    <row r="177" spans="1:57" x14ac:dyDescent="0.25">
      <c r="A177" s="3" t="s">
        <v>51</v>
      </c>
      <c r="B177" s="8">
        <v>0</v>
      </c>
      <c r="C177" s="8">
        <v>0</v>
      </c>
      <c r="D177" s="8">
        <v>0</v>
      </c>
      <c r="E177" s="8">
        <v>0</v>
      </c>
      <c r="F177" s="8">
        <v>0</v>
      </c>
      <c r="G177" s="8">
        <v>0</v>
      </c>
      <c r="H177" s="8">
        <v>0</v>
      </c>
      <c r="I177" s="8">
        <v>0</v>
      </c>
      <c r="J177" s="8">
        <v>0</v>
      </c>
      <c r="K177" s="8">
        <v>0</v>
      </c>
      <c r="L177" s="8">
        <v>0</v>
      </c>
      <c r="M177" s="8">
        <v>0</v>
      </c>
      <c r="N177" s="8">
        <v>0</v>
      </c>
      <c r="O177" s="8">
        <v>0</v>
      </c>
      <c r="P177" s="8">
        <v>0</v>
      </c>
      <c r="Q177" s="8">
        <v>0</v>
      </c>
      <c r="R177" s="8">
        <v>0</v>
      </c>
      <c r="S177" s="8">
        <v>0</v>
      </c>
      <c r="T177" s="8">
        <v>0</v>
      </c>
      <c r="U177" s="8">
        <v>0</v>
      </c>
      <c r="V177" s="8">
        <v>0</v>
      </c>
      <c r="W177" s="8">
        <v>0</v>
      </c>
      <c r="X177" s="8">
        <v>0</v>
      </c>
      <c r="Y177" s="8">
        <v>0</v>
      </c>
      <c r="Z177" s="8">
        <v>0</v>
      </c>
      <c r="AA177" s="8">
        <v>0</v>
      </c>
      <c r="AB177" s="8">
        <v>0</v>
      </c>
      <c r="AC177" s="8">
        <v>0</v>
      </c>
      <c r="AD177" s="8">
        <v>0</v>
      </c>
      <c r="AE177" s="8">
        <v>0</v>
      </c>
      <c r="AF177" s="8">
        <f>-$D$138*$D$138/2/$D$136</f>
        <v>-8.6805555555555542E-3</v>
      </c>
      <c r="AG177" s="8">
        <v>1</v>
      </c>
      <c r="AH177" s="8">
        <v>0</v>
      </c>
      <c r="AI177" s="8">
        <f>-2-$D$138*$D$138/$D$136</f>
        <v>-2.0173611111111112</v>
      </c>
      <c r="AJ177" s="8">
        <f>$D$138*$D$138/2/$D$136</f>
        <v>8.6805555555555542E-3</v>
      </c>
      <c r="AK177" s="8">
        <v>1</v>
      </c>
      <c r="AL177" s="8">
        <v>0</v>
      </c>
      <c r="AM177" s="8">
        <v>0</v>
      </c>
      <c r="AN177" s="8">
        <v>0</v>
      </c>
      <c r="AO177" s="8">
        <v>0</v>
      </c>
      <c r="AP177" s="8">
        <v>0</v>
      </c>
      <c r="AQ177" s="8">
        <v>0</v>
      </c>
      <c r="AR177" s="8">
        <v>0</v>
      </c>
      <c r="AS177" s="8">
        <v>0</v>
      </c>
      <c r="AT177" s="8">
        <v>0</v>
      </c>
      <c r="AU177" s="8">
        <v>0</v>
      </c>
      <c r="AV177" s="8">
        <v>0</v>
      </c>
      <c r="AW177" s="8">
        <v>0</v>
      </c>
      <c r="AX177" s="8">
        <v>0</v>
      </c>
      <c r="AY177" s="8">
        <v>0</v>
      </c>
      <c r="AZ177" s="8">
        <v>0</v>
      </c>
      <c r="BA177" s="8">
        <v>0</v>
      </c>
      <c r="BB177" s="8">
        <v>0</v>
      </c>
      <c r="BC177" s="8">
        <v>0</v>
      </c>
      <c r="BE177" s="8">
        <v>0</v>
      </c>
    </row>
    <row r="178" spans="1:57" x14ac:dyDescent="0.25">
      <c r="A178" s="3" t="s">
        <v>52</v>
      </c>
      <c r="B178" s="8">
        <v>0</v>
      </c>
      <c r="C178" s="8">
        <v>0</v>
      </c>
      <c r="D178" s="8">
        <v>0</v>
      </c>
      <c r="E178" s="8">
        <v>0</v>
      </c>
      <c r="F178" s="8">
        <v>0</v>
      </c>
      <c r="G178" s="8">
        <v>0</v>
      </c>
      <c r="H178" s="8">
        <v>0</v>
      </c>
      <c r="I178" s="8">
        <v>0</v>
      </c>
      <c r="J178" s="8">
        <v>0</v>
      </c>
      <c r="K178" s="8">
        <v>0</v>
      </c>
      <c r="L178" s="8">
        <v>0</v>
      </c>
      <c r="M178" s="8">
        <v>0</v>
      </c>
      <c r="N178" s="8">
        <v>0</v>
      </c>
      <c r="O178" s="8">
        <v>0</v>
      </c>
      <c r="P178" s="8">
        <v>0</v>
      </c>
      <c r="Q178" s="8">
        <v>0</v>
      </c>
      <c r="R178" s="8">
        <v>0</v>
      </c>
      <c r="S178" s="8">
        <v>0</v>
      </c>
      <c r="T178" s="8">
        <v>0</v>
      </c>
      <c r="U178" s="8">
        <v>0</v>
      </c>
      <c r="V178" s="8">
        <v>0</v>
      </c>
      <c r="W178" s="8">
        <v>0</v>
      </c>
      <c r="X178" s="8">
        <v>0</v>
      </c>
      <c r="Y178" s="8">
        <v>0</v>
      </c>
      <c r="Z178" s="8">
        <v>0</v>
      </c>
      <c r="AA178" s="8">
        <v>0</v>
      </c>
      <c r="AB178" s="8">
        <v>0</v>
      </c>
      <c r="AC178" s="8">
        <v>0</v>
      </c>
      <c r="AD178" s="8">
        <v>0</v>
      </c>
      <c r="AE178" s="8">
        <v>0</v>
      </c>
      <c r="AF178" s="8">
        <v>0</v>
      </c>
      <c r="AG178" s="8">
        <v>0</v>
      </c>
      <c r="AH178" s="8">
        <f>$D$138*$D$138/$D$136+$D$141</f>
        <v>1.39302224077461E-2</v>
      </c>
      <c r="AI178" s="8">
        <f>$D$138*$D$138/2/$D$136</f>
        <v>8.6805555555555542E-3</v>
      </c>
      <c r="AJ178" s="8">
        <f>-2*$D$138*$D$138/$D$136-2*$D$141</f>
        <v>-2.78604448154922E-2</v>
      </c>
      <c r="AK178" s="8">
        <v>0</v>
      </c>
      <c r="AL178" s="8">
        <f>$D$138*$D$138/$D$136+$D$141</f>
        <v>1.39302224077461E-2</v>
      </c>
      <c r="AM178" s="8">
        <f>-$D$138*$D$138/2/$D$136</f>
        <v>-8.6805555555555542E-3</v>
      </c>
      <c r="AN178" s="8">
        <v>0</v>
      </c>
      <c r="AO178" s="8">
        <v>0</v>
      </c>
      <c r="AP178" s="8">
        <v>0</v>
      </c>
      <c r="AQ178" s="8">
        <v>0</v>
      </c>
      <c r="AR178" s="8">
        <v>0</v>
      </c>
      <c r="AS178" s="8">
        <v>0</v>
      </c>
      <c r="AT178" s="8">
        <v>0</v>
      </c>
      <c r="AU178" s="8">
        <v>0</v>
      </c>
      <c r="AV178" s="8">
        <v>0</v>
      </c>
      <c r="AW178" s="8">
        <v>0</v>
      </c>
      <c r="AX178" s="8">
        <v>0</v>
      </c>
      <c r="AY178" s="8">
        <v>0</v>
      </c>
      <c r="AZ178" s="8">
        <v>0</v>
      </c>
      <c r="BA178" s="8">
        <v>0</v>
      </c>
      <c r="BB178" s="8">
        <v>0</v>
      </c>
      <c r="BC178" s="8">
        <v>0</v>
      </c>
      <c r="BE178" s="8" t="e">
        <f>-$D$134*$D$135*$D$135*$D$135*$D$135</f>
        <v>#VALUE!</v>
      </c>
    </row>
    <row r="179" spans="1:57" x14ac:dyDescent="0.25">
      <c r="A179" s="3" t="s">
        <v>53</v>
      </c>
      <c r="B179" s="8">
        <v>0</v>
      </c>
      <c r="C179" s="8">
        <v>0</v>
      </c>
      <c r="D179" s="8">
        <v>0</v>
      </c>
      <c r="E179" s="8">
        <v>0</v>
      </c>
      <c r="F179" s="8">
        <v>0</v>
      </c>
      <c r="G179" s="8">
        <v>0</v>
      </c>
      <c r="H179" s="8">
        <v>0</v>
      </c>
      <c r="I179" s="8">
        <v>0</v>
      </c>
      <c r="J179" s="8">
        <v>0</v>
      </c>
      <c r="K179" s="8">
        <v>0</v>
      </c>
      <c r="L179" s="8">
        <v>0</v>
      </c>
      <c r="M179" s="8">
        <v>0</v>
      </c>
      <c r="N179" s="8">
        <v>0</v>
      </c>
      <c r="O179" s="8">
        <v>0</v>
      </c>
      <c r="P179" s="8">
        <v>0</v>
      </c>
      <c r="Q179" s="8">
        <v>0</v>
      </c>
      <c r="R179" s="8">
        <v>0</v>
      </c>
      <c r="S179" s="8">
        <v>0</v>
      </c>
      <c r="T179" s="8">
        <v>0</v>
      </c>
      <c r="U179" s="8">
        <v>0</v>
      </c>
      <c r="V179" s="8">
        <v>0</v>
      </c>
      <c r="W179" s="8">
        <v>0</v>
      </c>
      <c r="X179" s="8">
        <v>0</v>
      </c>
      <c r="Y179" s="8">
        <v>0</v>
      </c>
      <c r="Z179" s="8">
        <v>0</v>
      </c>
      <c r="AA179" s="8">
        <v>0</v>
      </c>
      <c r="AB179" s="8">
        <v>0</v>
      </c>
      <c r="AC179" s="8">
        <v>0</v>
      </c>
      <c r="AD179" s="8">
        <v>0</v>
      </c>
      <c r="AE179" s="8">
        <v>0</v>
      </c>
      <c r="AF179" s="8">
        <v>0</v>
      </c>
      <c r="AG179" s="8">
        <v>0</v>
      </c>
      <c r="AH179" s="8">
        <f>-$D$138*$D$138/2/$D$136</f>
        <v>-8.6805555555555542E-3</v>
      </c>
      <c r="AI179" s="8">
        <v>1</v>
      </c>
      <c r="AJ179" s="8">
        <v>0</v>
      </c>
      <c r="AK179" s="8">
        <f>-2-$D$138*$D$138/$D$136</f>
        <v>-2.0173611111111112</v>
      </c>
      <c r="AL179" s="8">
        <f>$D$138*$D$138/2/$D$136</f>
        <v>8.6805555555555542E-3</v>
      </c>
      <c r="AM179" s="8">
        <v>1</v>
      </c>
      <c r="AN179" s="8">
        <v>0</v>
      </c>
      <c r="AO179" s="8">
        <v>0</v>
      </c>
      <c r="AP179" s="8">
        <v>0</v>
      </c>
      <c r="AQ179" s="8">
        <v>0</v>
      </c>
      <c r="AR179" s="8">
        <v>0</v>
      </c>
      <c r="AS179" s="8">
        <v>0</v>
      </c>
      <c r="AT179" s="8">
        <v>0</v>
      </c>
      <c r="AU179" s="8">
        <v>0</v>
      </c>
      <c r="AV179" s="8">
        <v>0</v>
      </c>
      <c r="AW179" s="8">
        <v>0</v>
      </c>
      <c r="AX179" s="8">
        <v>0</v>
      </c>
      <c r="AY179" s="8">
        <v>0</v>
      </c>
      <c r="AZ179" s="8">
        <v>0</v>
      </c>
      <c r="BA179" s="8">
        <v>0</v>
      </c>
      <c r="BB179" s="8">
        <v>0</v>
      </c>
      <c r="BC179" s="8">
        <v>0</v>
      </c>
      <c r="BE179" s="8">
        <v>0</v>
      </c>
    </row>
    <row r="180" spans="1:57" x14ac:dyDescent="0.25">
      <c r="A180" s="3" t="s">
        <v>66</v>
      </c>
      <c r="B180" s="8">
        <v>0</v>
      </c>
      <c r="C180" s="8">
        <v>0</v>
      </c>
      <c r="D180" s="8">
        <v>0</v>
      </c>
      <c r="E180" s="8">
        <v>0</v>
      </c>
      <c r="F180" s="8">
        <v>0</v>
      </c>
      <c r="G180" s="8">
        <v>0</v>
      </c>
      <c r="H180" s="8">
        <v>0</v>
      </c>
      <c r="I180" s="8">
        <v>0</v>
      </c>
      <c r="J180" s="8">
        <v>0</v>
      </c>
      <c r="K180" s="8">
        <v>0</v>
      </c>
      <c r="L180" s="8">
        <v>0</v>
      </c>
      <c r="M180" s="8">
        <v>0</v>
      </c>
      <c r="N180" s="8">
        <v>0</v>
      </c>
      <c r="O180" s="8">
        <v>0</v>
      </c>
      <c r="P180" s="8">
        <v>0</v>
      </c>
      <c r="Q180" s="8">
        <v>0</v>
      </c>
      <c r="R180" s="8">
        <v>0</v>
      </c>
      <c r="S180" s="8">
        <v>0</v>
      </c>
      <c r="T180" s="8">
        <v>0</v>
      </c>
      <c r="U180" s="8">
        <v>0</v>
      </c>
      <c r="V180" s="8">
        <v>0</v>
      </c>
      <c r="W180" s="8">
        <v>0</v>
      </c>
      <c r="X180" s="8">
        <v>0</v>
      </c>
      <c r="Y180" s="8">
        <v>0</v>
      </c>
      <c r="Z180" s="8">
        <v>0</v>
      </c>
      <c r="AA180" s="8">
        <v>0</v>
      </c>
      <c r="AB180" s="8">
        <v>0</v>
      </c>
      <c r="AC180" s="8">
        <v>0</v>
      </c>
      <c r="AD180" s="8">
        <v>0</v>
      </c>
      <c r="AE180" s="8">
        <v>0</v>
      </c>
      <c r="AF180" s="8">
        <v>0</v>
      </c>
      <c r="AG180" s="8">
        <v>0</v>
      </c>
      <c r="AH180" s="8">
        <v>0</v>
      </c>
      <c r="AI180" s="8">
        <v>0</v>
      </c>
      <c r="AJ180" s="8">
        <f>$D$138*$D$138/$D$136+$D$141</f>
        <v>1.39302224077461E-2</v>
      </c>
      <c r="AK180" s="8">
        <f>$D$138*$D$138/2/$D$136</f>
        <v>8.6805555555555542E-3</v>
      </c>
      <c r="AL180" s="8">
        <f>-2*$D$138*$D$138/$D$136-2*$D$141</f>
        <v>-2.78604448154922E-2</v>
      </c>
      <c r="AM180" s="8">
        <v>0</v>
      </c>
      <c r="AN180" s="8">
        <f>$D$138*$D$138/$D$136+$D$141</f>
        <v>1.39302224077461E-2</v>
      </c>
      <c r="AO180" s="8">
        <f>-$D$138*$D$138/2/$D$136</f>
        <v>-8.6805555555555542E-3</v>
      </c>
      <c r="AP180" s="8">
        <v>0</v>
      </c>
      <c r="AQ180" s="8">
        <v>0</v>
      </c>
      <c r="AR180" s="8">
        <v>0</v>
      </c>
      <c r="AS180" s="8">
        <v>0</v>
      </c>
      <c r="AT180" s="8">
        <v>0</v>
      </c>
      <c r="AU180" s="8">
        <v>0</v>
      </c>
      <c r="AV180" s="8">
        <v>0</v>
      </c>
      <c r="AW180" s="8">
        <v>0</v>
      </c>
      <c r="AX180" s="8">
        <v>0</v>
      </c>
      <c r="AY180" s="8">
        <v>0</v>
      </c>
      <c r="AZ180" s="8">
        <v>0</v>
      </c>
      <c r="BA180" s="8">
        <v>0</v>
      </c>
      <c r="BB180" s="8">
        <v>0</v>
      </c>
      <c r="BC180" s="8">
        <v>0</v>
      </c>
      <c r="BE180" s="8" t="e">
        <f>-$D$134*$D$135*$D$135*$D$135*$D$135</f>
        <v>#VALUE!</v>
      </c>
    </row>
    <row r="181" spans="1:57" x14ac:dyDescent="0.25">
      <c r="A181" s="3" t="s">
        <v>67</v>
      </c>
      <c r="B181" s="8">
        <v>0</v>
      </c>
      <c r="C181" s="8">
        <v>0</v>
      </c>
      <c r="D181" s="8">
        <v>0</v>
      </c>
      <c r="E181" s="8">
        <v>0</v>
      </c>
      <c r="F181" s="8">
        <v>0</v>
      </c>
      <c r="G181" s="8">
        <v>0</v>
      </c>
      <c r="H181" s="8">
        <v>0</v>
      </c>
      <c r="I181" s="8">
        <v>0</v>
      </c>
      <c r="J181" s="8">
        <v>0</v>
      </c>
      <c r="K181" s="8">
        <v>0</v>
      </c>
      <c r="L181" s="8">
        <v>0</v>
      </c>
      <c r="M181" s="8">
        <v>0</v>
      </c>
      <c r="N181" s="8">
        <v>0</v>
      </c>
      <c r="O181" s="8">
        <v>0</v>
      </c>
      <c r="P181" s="8">
        <v>0</v>
      </c>
      <c r="Q181" s="8">
        <v>0</v>
      </c>
      <c r="R181" s="8">
        <v>0</v>
      </c>
      <c r="S181" s="8">
        <v>0</v>
      </c>
      <c r="T181" s="8">
        <v>0</v>
      </c>
      <c r="U181" s="8">
        <v>0</v>
      </c>
      <c r="V181" s="8">
        <v>0</v>
      </c>
      <c r="W181" s="8">
        <v>0</v>
      </c>
      <c r="X181" s="8">
        <v>0</v>
      </c>
      <c r="Y181" s="8">
        <v>0</v>
      </c>
      <c r="Z181" s="8">
        <v>0</v>
      </c>
      <c r="AA181" s="8">
        <v>0</v>
      </c>
      <c r="AB181" s="8">
        <v>0</v>
      </c>
      <c r="AC181" s="8">
        <v>0</v>
      </c>
      <c r="AD181" s="8">
        <v>0</v>
      </c>
      <c r="AE181" s="8">
        <v>0</v>
      </c>
      <c r="AF181" s="8">
        <v>0</v>
      </c>
      <c r="AG181" s="8">
        <v>0</v>
      </c>
      <c r="AH181" s="8">
        <v>0</v>
      </c>
      <c r="AI181" s="8">
        <v>0</v>
      </c>
      <c r="AJ181" s="8">
        <f>-$D$138*$D$138/2/$D$136</f>
        <v>-8.6805555555555542E-3</v>
      </c>
      <c r="AK181" s="8">
        <v>1</v>
      </c>
      <c r="AL181" s="8">
        <v>0</v>
      </c>
      <c r="AM181" s="8">
        <f>-2-$D$138*$D$138/$D$136</f>
        <v>-2.0173611111111112</v>
      </c>
      <c r="AN181" s="8">
        <f>$D$138*$D$138/2/$D$136</f>
        <v>8.6805555555555542E-3</v>
      </c>
      <c r="AO181" s="8">
        <v>1</v>
      </c>
      <c r="AP181" s="8">
        <v>0</v>
      </c>
      <c r="AQ181" s="8">
        <v>0</v>
      </c>
      <c r="AR181" s="8">
        <v>0</v>
      </c>
      <c r="AS181" s="8">
        <v>0</v>
      </c>
      <c r="AT181" s="8">
        <v>0</v>
      </c>
      <c r="AU181" s="8">
        <v>0</v>
      </c>
      <c r="AV181" s="8">
        <v>0</v>
      </c>
      <c r="AW181" s="8">
        <v>0</v>
      </c>
      <c r="AX181" s="8">
        <v>0</v>
      </c>
      <c r="AY181" s="8">
        <v>0</v>
      </c>
      <c r="AZ181" s="8">
        <v>0</v>
      </c>
      <c r="BA181" s="8">
        <v>0</v>
      </c>
      <c r="BB181" s="8">
        <v>0</v>
      </c>
      <c r="BC181" s="8">
        <v>0</v>
      </c>
      <c r="BE181" s="8">
        <v>0</v>
      </c>
    </row>
    <row r="182" spans="1:57" x14ac:dyDescent="0.25">
      <c r="A182" s="3" t="s">
        <v>68</v>
      </c>
      <c r="B182" s="8">
        <v>0</v>
      </c>
      <c r="C182" s="8">
        <v>0</v>
      </c>
      <c r="D182" s="8">
        <v>0</v>
      </c>
      <c r="E182" s="8">
        <v>0</v>
      </c>
      <c r="F182" s="8">
        <v>0</v>
      </c>
      <c r="G182" s="8">
        <v>0</v>
      </c>
      <c r="H182" s="8">
        <v>0</v>
      </c>
      <c r="I182" s="8">
        <v>0</v>
      </c>
      <c r="J182" s="8">
        <v>0</v>
      </c>
      <c r="K182" s="8">
        <v>0</v>
      </c>
      <c r="L182" s="8">
        <v>0</v>
      </c>
      <c r="M182" s="8">
        <v>0</v>
      </c>
      <c r="N182" s="8">
        <v>0</v>
      </c>
      <c r="O182" s="8">
        <v>0</v>
      </c>
      <c r="P182" s="8">
        <v>0</v>
      </c>
      <c r="Q182" s="8">
        <v>0</v>
      </c>
      <c r="R182" s="8">
        <v>0</v>
      </c>
      <c r="S182" s="8">
        <v>0</v>
      </c>
      <c r="T182" s="8">
        <v>0</v>
      </c>
      <c r="U182" s="8">
        <v>0</v>
      </c>
      <c r="V182" s="8">
        <v>0</v>
      </c>
      <c r="W182" s="8">
        <v>0</v>
      </c>
      <c r="X182" s="8">
        <v>0</v>
      </c>
      <c r="Y182" s="8">
        <v>0</v>
      </c>
      <c r="Z182" s="8">
        <v>0</v>
      </c>
      <c r="AA182" s="8">
        <v>0</v>
      </c>
      <c r="AB182" s="8">
        <v>0</v>
      </c>
      <c r="AC182" s="8">
        <v>0</v>
      </c>
      <c r="AD182" s="8">
        <v>0</v>
      </c>
      <c r="AE182" s="8">
        <v>0</v>
      </c>
      <c r="AF182" s="8">
        <v>0</v>
      </c>
      <c r="AG182" s="8">
        <v>0</v>
      </c>
      <c r="AH182" s="8">
        <v>0</v>
      </c>
      <c r="AI182" s="8">
        <v>0</v>
      </c>
      <c r="AJ182" s="8">
        <v>0</v>
      </c>
      <c r="AK182" s="8">
        <v>0</v>
      </c>
      <c r="AL182" s="8">
        <f>$D$138*$D$138/$D$136+$D$141</f>
        <v>1.39302224077461E-2</v>
      </c>
      <c r="AM182" s="8">
        <f>$D$138*$D$138/2/$D$136</f>
        <v>8.6805555555555542E-3</v>
      </c>
      <c r="AN182" s="8">
        <f>-2*$D$138*$D$138/$D$136-2*$D$141</f>
        <v>-2.78604448154922E-2</v>
      </c>
      <c r="AO182" s="8">
        <v>0</v>
      </c>
      <c r="AP182" s="8">
        <f>$D$138*$D$138/$D$136+$D$141</f>
        <v>1.39302224077461E-2</v>
      </c>
      <c r="AQ182" s="8">
        <f>-$D$138*$D$138/2/$D$136</f>
        <v>-8.6805555555555542E-3</v>
      </c>
      <c r="AR182" s="8">
        <v>0</v>
      </c>
      <c r="AS182" s="8">
        <v>0</v>
      </c>
      <c r="AT182" s="8">
        <v>0</v>
      </c>
      <c r="AU182" s="8">
        <v>0</v>
      </c>
      <c r="AV182" s="8">
        <v>0</v>
      </c>
      <c r="AW182" s="8">
        <v>0</v>
      </c>
      <c r="AX182" s="8">
        <v>0</v>
      </c>
      <c r="AY182" s="8">
        <v>0</v>
      </c>
      <c r="AZ182" s="8">
        <v>0</v>
      </c>
      <c r="BA182" s="8">
        <v>0</v>
      </c>
      <c r="BB182" s="8">
        <v>0</v>
      </c>
      <c r="BC182" s="8">
        <v>0</v>
      </c>
      <c r="BE182" s="8" t="e">
        <f>-$D$134*$D$135*$D$135*$D$135*$D$135</f>
        <v>#VALUE!</v>
      </c>
    </row>
    <row r="183" spans="1:57" x14ac:dyDescent="0.25">
      <c r="A183" s="3" t="s">
        <v>69</v>
      </c>
      <c r="B183" s="8">
        <v>0</v>
      </c>
      <c r="C183" s="8">
        <v>0</v>
      </c>
      <c r="D183" s="8">
        <v>0</v>
      </c>
      <c r="E183" s="8">
        <v>0</v>
      </c>
      <c r="F183" s="8">
        <v>0</v>
      </c>
      <c r="G183" s="8">
        <v>0</v>
      </c>
      <c r="H183" s="8">
        <v>0</v>
      </c>
      <c r="I183" s="8">
        <v>0</v>
      </c>
      <c r="J183" s="8">
        <v>0</v>
      </c>
      <c r="K183" s="8">
        <v>0</v>
      </c>
      <c r="L183" s="8">
        <v>0</v>
      </c>
      <c r="M183" s="8">
        <v>0</v>
      </c>
      <c r="N183" s="8">
        <v>0</v>
      </c>
      <c r="O183" s="8">
        <v>0</v>
      </c>
      <c r="P183" s="8">
        <v>0</v>
      </c>
      <c r="Q183" s="8">
        <v>0</v>
      </c>
      <c r="R183" s="8">
        <v>0</v>
      </c>
      <c r="S183" s="8">
        <v>0</v>
      </c>
      <c r="T183" s="8">
        <v>0</v>
      </c>
      <c r="U183" s="8">
        <v>0</v>
      </c>
      <c r="V183" s="8">
        <v>0</v>
      </c>
      <c r="W183" s="8">
        <v>0</v>
      </c>
      <c r="X183" s="8">
        <v>0</v>
      </c>
      <c r="Y183" s="8">
        <v>0</v>
      </c>
      <c r="Z183" s="8">
        <v>0</v>
      </c>
      <c r="AA183" s="8">
        <v>0</v>
      </c>
      <c r="AB183" s="8">
        <v>0</v>
      </c>
      <c r="AC183" s="8">
        <v>0</v>
      </c>
      <c r="AD183" s="8">
        <v>0</v>
      </c>
      <c r="AE183" s="8">
        <v>0</v>
      </c>
      <c r="AF183" s="8">
        <v>0</v>
      </c>
      <c r="AG183" s="8">
        <v>0</v>
      </c>
      <c r="AH183" s="8">
        <v>0</v>
      </c>
      <c r="AI183" s="8">
        <v>0</v>
      </c>
      <c r="AJ183" s="8">
        <v>0</v>
      </c>
      <c r="AK183" s="8">
        <v>0</v>
      </c>
      <c r="AL183" s="8">
        <f>-$D$138*$D$138/2/$D$136</f>
        <v>-8.6805555555555542E-3</v>
      </c>
      <c r="AM183" s="8">
        <v>1</v>
      </c>
      <c r="AN183" s="8">
        <v>0</v>
      </c>
      <c r="AO183" s="8">
        <f>-2-$D$138*$D$138/$D$136</f>
        <v>-2.0173611111111112</v>
      </c>
      <c r="AP183" s="8">
        <f>$D$138*$D$138/2/$D$136</f>
        <v>8.6805555555555542E-3</v>
      </c>
      <c r="AQ183" s="8">
        <v>1</v>
      </c>
      <c r="AR183" s="8">
        <v>0</v>
      </c>
      <c r="AS183" s="8">
        <v>0</v>
      </c>
      <c r="AT183" s="8">
        <v>0</v>
      </c>
      <c r="AU183" s="8">
        <v>0</v>
      </c>
      <c r="AV183" s="8">
        <v>0</v>
      </c>
      <c r="AW183" s="8">
        <v>0</v>
      </c>
      <c r="AX183" s="8">
        <v>0</v>
      </c>
      <c r="AY183" s="8">
        <v>0</v>
      </c>
      <c r="AZ183" s="8">
        <v>0</v>
      </c>
      <c r="BA183" s="8">
        <v>0</v>
      </c>
      <c r="BB183" s="8">
        <v>0</v>
      </c>
      <c r="BC183" s="8">
        <v>0</v>
      </c>
      <c r="BE183" s="8">
        <v>0</v>
      </c>
    </row>
    <row r="184" spans="1:57" x14ac:dyDescent="0.25">
      <c r="A184" s="3" t="s">
        <v>70</v>
      </c>
      <c r="B184" s="8">
        <v>0</v>
      </c>
      <c r="C184" s="8">
        <v>0</v>
      </c>
      <c r="D184" s="8">
        <v>0</v>
      </c>
      <c r="E184" s="8">
        <v>0</v>
      </c>
      <c r="F184" s="8">
        <v>0</v>
      </c>
      <c r="G184" s="8">
        <v>0</v>
      </c>
      <c r="H184" s="8">
        <v>0</v>
      </c>
      <c r="I184" s="8">
        <v>0</v>
      </c>
      <c r="J184" s="8">
        <v>0</v>
      </c>
      <c r="K184" s="8">
        <v>0</v>
      </c>
      <c r="L184" s="8">
        <v>0</v>
      </c>
      <c r="M184" s="8">
        <v>0</v>
      </c>
      <c r="N184" s="8">
        <v>0</v>
      </c>
      <c r="O184" s="8">
        <v>0</v>
      </c>
      <c r="P184" s="8">
        <v>0</v>
      </c>
      <c r="Q184" s="8">
        <v>0</v>
      </c>
      <c r="R184" s="8">
        <v>0</v>
      </c>
      <c r="S184" s="8">
        <v>0</v>
      </c>
      <c r="T184" s="8">
        <v>0</v>
      </c>
      <c r="U184" s="8">
        <v>0</v>
      </c>
      <c r="V184" s="8">
        <v>0</v>
      </c>
      <c r="W184" s="8">
        <v>0</v>
      </c>
      <c r="X184" s="8">
        <v>0</v>
      </c>
      <c r="Y184" s="8">
        <v>0</v>
      </c>
      <c r="Z184" s="8">
        <v>0</v>
      </c>
      <c r="AA184" s="8">
        <v>0</v>
      </c>
      <c r="AB184" s="8">
        <v>0</v>
      </c>
      <c r="AC184" s="8">
        <v>0</v>
      </c>
      <c r="AD184" s="8">
        <v>0</v>
      </c>
      <c r="AE184" s="8">
        <v>0</v>
      </c>
      <c r="AF184" s="8">
        <v>0</v>
      </c>
      <c r="AG184" s="8">
        <v>0</v>
      </c>
      <c r="AH184" s="8">
        <v>0</v>
      </c>
      <c r="AI184" s="8">
        <v>0</v>
      </c>
      <c r="AJ184" s="8">
        <v>0</v>
      </c>
      <c r="AK184" s="8">
        <v>0</v>
      </c>
      <c r="AL184" s="8">
        <v>0</v>
      </c>
      <c r="AM184" s="8">
        <v>0</v>
      </c>
      <c r="AN184" s="8">
        <f>$D$138*$D$138/$D$136+$D$141</f>
        <v>1.39302224077461E-2</v>
      </c>
      <c r="AO184" s="8">
        <f>$D$138*$D$138/2/$D$136</f>
        <v>8.6805555555555542E-3</v>
      </c>
      <c r="AP184" s="8">
        <f>-2*$D$138*$D$138/$D$136-2*$D$141</f>
        <v>-2.78604448154922E-2</v>
      </c>
      <c r="AQ184" s="8">
        <v>0</v>
      </c>
      <c r="AR184" s="8">
        <f>$D$138*$D$138/$D$136+$D$141</f>
        <v>1.39302224077461E-2</v>
      </c>
      <c r="AS184" s="8">
        <f>-$D$138*$D$138/2/$D$136</f>
        <v>-8.6805555555555542E-3</v>
      </c>
      <c r="AT184" s="8">
        <v>0</v>
      </c>
      <c r="AU184" s="8">
        <v>0</v>
      </c>
      <c r="AV184" s="8">
        <v>0</v>
      </c>
      <c r="AW184" s="8">
        <v>0</v>
      </c>
      <c r="AX184" s="8">
        <v>0</v>
      </c>
      <c r="AY184" s="8">
        <v>0</v>
      </c>
      <c r="AZ184" s="8">
        <v>0</v>
      </c>
      <c r="BA184" s="8">
        <v>0</v>
      </c>
      <c r="BB184" s="8">
        <v>0</v>
      </c>
      <c r="BC184" s="8">
        <v>0</v>
      </c>
      <c r="BE184" s="8" t="e">
        <f>-$D$134*$D$135*$D$135*$D$135*$D$135</f>
        <v>#VALUE!</v>
      </c>
    </row>
    <row r="185" spans="1:57" x14ac:dyDescent="0.25">
      <c r="A185" s="3" t="s">
        <v>71</v>
      </c>
      <c r="B185" s="8">
        <v>0</v>
      </c>
      <c r="C185" s="8">
        <v>0</v>
      </c>
      <c r="D185" s="8">
        <v>0</v>
      </c>
      <c r="E185" s="8">
        <v>0</v>
      </c>
      <c r="F185" s="8">
        <v>0</v>
      </c>
      <c r="G185" s="8">
        <v>0</v>
      </c>
      <c r="H185" s="8">
        <v>0</v>
      </c>
      <c r="I185" s="8">
        <v>0</v>
      </c>
      <c r="J185" s="8">
        <v>0</v>
      </c>
      <c r="K185" s="8">
        <v>0</v>
      </c>
      <c r="L185" s="8">
        <v>0</v>
      </c>
      <c r="M185" s="8">
        <v>0</v>
      </c>
      <c r="N185" s="8">
        <v>0</v>
      </c>
      <c r="O185" s="8">
        <v>0</v>
      </c>
      <c r="P185" s="8">
        <v>0</v>
      </c>
      <c r="Q185" s="8">
        <v>0</v>
      </c>
      <c r="R185" s="8">
        <v>0</v>
      </c>
      <c r="S185" s="8">
        <v>0</v>
      </c>
      <c r="T185" s="8">
        <v>0</v>
      </c>
      <c r="U185" s="8">
        <v>0</v>
      </c>
      <c r="V185" s="8">
        <v>0</v>
      </c>
      <c r="W185" s="8">
        <v>0</v>
      </c>
      <c r="X185" s="8">
        <v>0</v>
      </c>
      <c r="Y185" s="8">
        <v>0</v>
      </c>
      <c r="Z185" s="8">
        <v>0</v>
      </c>
      <c r="AA185" s="8">
        <v>0</v>
      </c>
      <c r="AB185" s="8">
        <v>0</v>
      </c>
      <c r="AC185" s="8">
        <v>0</v>
      </c>
      <c r="AD185" s="8">
        <v>0</v>
      </c>
      <c r="AE185" s="8">
        <v>0</v>
      </c>
      <c r="AF185" s="8">
        <v>0</v>
      </c>
      <c r="AG185" s="8">
        <v>0</v>
      </c>
      <c r="AH185" s="8">
        <v>0</v>
      </c>
      <c r="AI185" s="8">
        <v>0</v>
      </c>
      <c r="AJ185" s="8">
        <v>0</v>
      </c>
      <c r="AK185" s="8">
        <v>0</v>
      </c>
      <c r="AL185" s="8">
        <v>0</v>
      </c>
      <c r="AM185" s="8">
        <v>0</v>
      </c>
      <c r="AN185" s="8">
        <f>-$D$138*$D$138/2/$D$136</f>
        <v>-8.6805555555555542E-3</v>
      </c>
      <c r="AO185" s="8">
        <v>1</v>
      </c>
      <c r="AP185" s="8">
        <v>0</v>
      </c>
      <c r="AQ185" s="8">
        <f>-2-$D$138*$D$138/$D$136</f>
        <v>-2.0173611111111112</v>
      </c>
      <c r="AR185" s="8">
        <f>$D$138*$D$138/2/$D$136</f>
        <v>8.6805555555555542E-3</v>
      </c>
      <c r="AS185" s="8">
        <v>1</v>
      </c>
      <c r="AT185" s="8">
        <v>0</v>
      </c>
      <c r="AU185" s="8">
        <v>0</v>
      </c>
      <c r="AV185" s="8">
        <v>0</v>
      </c>
      <c r="AW185" s="8">
        <v>0</v>
      </c>
      <c r="AX185" s="8">
        <v>0</v>
      </c>
      <c r="AY185" s="8">
        <v>0</v>
      </c>
      <c r="AZ185" s="8">
        <v>0</v>
      </c>
      <c r="BA185" s="8">
        <v>0</v>
      </c>
      <c r="BB185" s="8">
        <v>0</v>
      </c>
      <c r="BC185" s="8">
        <v>0</v>
      </c>
      <c r="BE185" s="8">
        <v>0</v>
      </c>
    </row>
    <row r="186" spans="1:57" x14ac:dyDescent="0.25">
      <c r="A186" s="3" t="s">
        <v>72</v>
      </c>
      <c r="B186" s="8">
        <v>0</v>
      </c>
      <c r="C186" s="8">
        <v>0</v>
      </c>
      <c r="D186" s="8">
        <v>0</v>
      </c>
      <c r="E186" s="8">
        <v>0</v>
      </c>
      <c r="F186" s="8">
        <v>0</v>
      </c>
      <c r="G186" s="8">
        <v>0</v>
      </c>
      <c r="H186" s="8">
        <v>0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  <c r="N186" s="8">
        <v>0</v>
      </c>
      <c r="O186" s="8">
        <v>0</v>
      </c>
      <c r="P186" s="8">
        <v>0</v>
      </c>
      <c r="Q186" s="8">
        <v>0</v>
      </c>
      <c r="R186" s="8">
        <v>0</v>
      </c>
      <c r="S186" s="8">
        <v>0</v>
      </c>
      <c r="T186" s="8">
        <v>0</v>
      </c>
      <c r="U186" s="8">
        <v>0</v>
      </c>
      <c r="V186" s="8">
        <v>0</v>
      </c>
      <c r="W186" s="8">
        <v>0</v>
      </c>
      <c r="X186" s="8">
        <v>0</v>
      </c>
      <c r="Y186" s="8">
        <v>0</v>
      </c>
      <c r="Z186" s="8">
        <v>0</v>
      </c>
      <c r="AA186" s="8">
        <v>0</v>
      </c>
      <c r="AB186" s="8">
        <v>0</v>
      </c>
      <c r="AC186" s="8">
        <v>0</v>
      </c>
      <c r="AD186" s="8">
        <v>0</v>
      </c>
      <c r="AE186" s="8">
        <v>0</v>
      </c>
      <c r="AF186" s="8">
        <v>0</v>
      </c>
      <c r="AG186" s="8">
        <v>0</v>
      </c>
      <c r="AH186" s="8">
        <v>0</v>
      </c>
      <c r="AI186" s="8">
        <v>0</v>
      </c>
      <c r="AJ186" s="8">
        <v>0</v>
      </c>
      <c r="AK186" s="8">
        <v>0</v>
      </c>
      <c r="AL186" s="8">
        <v>0</v>
      </c>
      <c r="AM186" s="8">
        <v>0</v>
      </c>
      <c r="AN186" s="8">
        <v>0</v>
      </c>
      <c r="AO186" s="8">
        <v>0</v>
      </c>
      <c r="AP186" s="8">
        <f>$D$138*$D$138/$D$136+$D$141</f>
        <v>1.39302224077461E-2</v>
      </c>
      <c r="AQ186" s="8">
        <f>$D$138*$D$138/2/$D$136</f>
        <v>8.6805555555555542E-3</v>
      </c>
      <c r="AR186" s="8">
        <f>-2*$D$138*$D$138/$D$136-2*$D$141</f>
        <v>-2.78604448154922E-2</v>
      </c>
      <c r="AS186" s="8">
        <v>0</v>
      </c>
      <c r="AT186" s="8">
        <f>$D$138*$D$138/$D$136+$D$141</f>
        <v>1.39302224077461E-2</v>
      </c>
      <c r="AU186" s="8">
        <f>-$D$138*$D$138/2/$D$136</f>
        <v>-8.6805555555555542E-3</v>
      </c>
      <c r="AV186" s="8">
        <v>0</v>
      </c>
      <c r="AW186" s="8">
        <v>0</v>
      </c>
      <c r="AX186" s="8">
        <v>0</v>
      </c>
      <c r="AY186" s="8">
        <v>0</v>
      </c>
      <c r="AZ186" s="8">
        <v>0</v>
      </c>
      <c r="BA186" s="8">
        <v>0</v>
      </c>
      <c r="BB186" s="8">
        <v>0</v>
      </c>
      <c r="BC186" s="8">
        <v>0</v>
      </c>
      <c r="BE186" s="8" t="e">
        <f>-$D$134*$D$135*$D$135*$D$135*$D$135</f>
        <v>#VALUE!</v>
      </c>
    </row>
    <row r="187" spans="1:57" x14ac:dyDescent="0.25">
      <c r="A187" s="3" t="s">
        <v>73</v>
      </c>
      <c r="B187" s="8">
        <v>0</v>
      </c>
      <c r="C187" s="8">
        <v>0</v>
      </c>
      <c r="D187" s="8">
        <v>0</v>
      </c>
      <c r="E187" s="8">
        <v>0</v>
      </c>
      <c r="F187" s="8">
        <v>0</v>
      </c>
      <c r="G187" s="8">
        <v>0</v>
      </c>
      <c r="H187" s="8">
        <v>0</v>
      </c>
      <c r="I187" s="8">
        <v>0</v>
      </c>
      <c r="J187" s="8">
        <v>0</v>
      </c>
      <c r="K187" s="8">
        <v>0</v>
      </c>
      <c r="L187" s="8">
        <v>0</v>
      </c>
      <c r="M187" s="8">
        <v>0</v>
      </c>
      <c r="N187" s="8">
        <v>0</v>
      </c>
      <c r="O187" s="8">
        <v>0</v>
      </c>
      <c r="P187" s="8">
        <v>0</v>
      </c>
      <c r="Q187" s="8">
        <v>0</v>
      </c>
      <c r="R187" s="8">
        <v>0</v>
      </c>
      <c r="S187" s="8">
        <v>0</v>
      </c>
      <c r="T187" s="8">
        <v>0</v>
      </c>
      <c r="U187" s="8">
        <v>0</v>
      </c>
      <c r="V187" s="8">
        <v>0</v>
      </c>
      <c r="W187" s="8">
        <v>0</v>
      </c>
      <c r="X187" s="8">
        <v>0</v>
      </c>
      <c r="Y187" s="8">
        <v>0</v>
      </c>
      <c r="Z187" s="8">
        <v>0</v>
      </c>
      <c r="AA187" s="8">
        <v>0</v>
      </c>
      <c r="AB187" s="8">
        <v>0</v>
      </c>
      <c r="AC187" s="8">
        <v>0</v>
      </c>
      <c r="AD187" s="8">
        <v>0</v>
      </c>
      <c r="AE187" s="8">
        <v>0</v>
      </c>
      <c r="AF187" s="8">
        <v>0</v>
      </c>
      <c r="AG187" s="8">
        <v>0</v>
      </c>
      <c r="AH187" s="8">
        <v>0</v>
      </c>
      <c r="AI187" s="8">
        <v>0</v>
      </c>
      <c r="AJ187" s="8">
        <v>0</v>
      </c>
      <c r="AK187" s="8">
        <v>0</v>
      </c>
      <c r="AL187" s="8">
        <v>0</v>
      </c>
      <c r="AM187" s="8">
        <v>0</v>
      </c>
      <c r="AN187" s="8">
        <v>0</v>
      </c>
      <c r="AO187" s="8">
        <v>0</v>
      </c>
      <c r="AP187" s="8">
        <f>-$D$138*$D$138/2/$D$136</f>
        <v>-8.6805555555555542E-3</v>
      </c>
      <c r="AQ187" s="8">
        <v>1</v>
      </c>
      <c r="AR187" s="8">
        <v>0</v>
      </c>
      <c r="AS187" s="8">
        <f>-2-$D$138*$D$138/$D$136</f>
        <v>-2.0173611111111112</v>
      </c>
      <c r="AT187" s="8">
        <f>$D$138*$D$138/2/$D$136</f>
        <v>8.6805555555555542E-3</v>
      </c>
      <c r="AU187" s="8">
        <v>1</v>
      </c>
      <c r="AV187" s="8">
        <v>0</v>
      </c>
      <c r="AW187" s="8">
        <v>0</v>
      </c>
      <c r="AX187" s="8">
        <v>0</v>
      </c>
      <c r="AY187" s="8">
        <v>0</v>
      </c>
      <c r="AZ187" s="8">
        <v>0</v>
      </c>
      <c r="BA187" s="8">
        <v>0</v>
      </c>
      <c r="BB187" s="8">
        <v>0</v>
      </c>
      <c r="BC187" s="8">
        <v>0</v>
      </c>
      <c r="BE187" s="8">
        <v>0</v>
      </c>
    </row>
    <row r="188" spans="1:57" x14ac:dyDescent="0.25">
      <c r="A188" s="3" t="s">
        <v>74</v>
      </c>
      <c r="B188" s="8">
        <v>0</v>
      </c>
      <c r="C188" s="8">
        <v>0</v>
      </c>
      <c r="D188" s="8">
        <v>0</v>
      </c>
      <c r="E188" s="8">
        <v>0</v>
      </c>
      <c r="F188" s="8">
        <v>0</v>
      </c>
      <c r="G188" s="8">
        <v>0</v>
      </c>
      <c r="H188" s="8">
        <v>0</v>
      </c>
      <c r="I188" s="8">
        <v>0</v>
      </c>
      <c r="J188" s="8">
        <v>0</v>
      </c>
      <c r="K188" s="8">
        <v>0</v>
      </c>
      <c r="L188" s="8">
        <v>0</v>
      </c>
      <c r="M188" s="8">
        <v>0</v>
      </c>
      <c r="N188" s="8">
        <v>0</v>
      </c>
      <c r="O188" s="8">
        <v>0</v>
      </c>
      <c r="P188" s="8">
        <v>0</v>
      </c>
      <c r="Q188" s="8">
        <v>0</v>
      </c>
      <c r="R188" s="8">
        <v>0</v>
      </c>
      <c r="S188" s="8">
        <v>0</v>
      </c>
      <c r="T188" s="8">
        <v>0</v>
      </c>
      <c r="U188" s="8">
        <v>0</v>
      </c>
      <c r="V188" s="8">
        <v>0</v>
      </c>
      <c r="W188" s="8">
        <v>0</v>
      </c>
      <c r="X188" s="8">
        <v>0</v>
      </c>
      <c r="Y188" s="8">
        <v>0</v>
      </c>
      <c r="Z188" s="8">
        <v>0</v>
      </c>
      <c r="AA188" s="8">
        <v>0</v>
      </c>
      <c r="AB188" s="8">
        <v>0</v>
      </c>
      <c r="AC188" s="8">
        <v>0</v>
      </c>
      <c r="AD188" s="8">
        <v>0</v>
      </c>
      <c r="AE188" s="8">
        <v>0</v>
      </c>
      <c r="AF188" s="8">
        <v>0</v>
      </c>
      <c r="AG188" s="8">
        <v>0</v>
      </c>
      <c r="AH188" s="8">
        <v>0</v>
      </c>
      <c r="AI188" s="8">
        <v>0</v>
      </c>
      <c r="AJ188" s="8">
        <v>0</v>
      </c>
      <c r="AK188" s="8">
        <v>0</v>
      </c>
      <c r="AL188" s="8">
        <v>0</v>
      </c>
      <c r="AM188" s="8">
        <v>0</v>
      </c>
      <c r="AN188" s="8">
        <v>0</v>
      </c>
      <c r="AO188" s="8">
        <v>0</v>
      </c>
      <c r="AP188" s="8">
        <v>0</v>
      </c>
      <c r="AQ188" s="8">
        <v>0</v>
      </c>
      <c r="AR188" s="8">
        <f>$D$138*$D$138/$D$136+$D$141</f>
        <v>1.39302224077461E-2</v>
      </c>
      <c r="AS188" s="8">
        <f>$D$138*$D$138/2/$D$136</f>
        <v>8.6805555555555542E-3</v>
      </c>
      <c r="AT188" s="8">
        <f>-2*$D$138*$D$138/$D$136-2*$D$141</f>
        <v>-2.78604448154922E-2</v>
      </c>
      <c r="AU188" s="8">
        <v>0</v>
      </c>
      <c r="AV188" s="8">
        <f>$D$138*$D$138/$D$136+$D$141</f>
        <v>1.39302224077461E-2</v>
      </c>
      <c r="AW188" s="8">
        <f>-$D$138*$D$138/2/$D$136</f>
        <v>-8.6805555555555542E-3</v>
      </c>
      <c r="AX188" s="8">
        <v>0</v>
      </c>
      <c r="AY188" s="8">
        <v>0</v>
      </c>
      <c r="AZ188" s="8">
        <v>0</v>
      </c>
      <c r="BA188" s="8">
        <v>0</v>
      </c>
      <c r="BB188" s="8">
        <v>0</v>
      </c>
      <c r="BC188" s="8">
        <v>0</v>
      </c>
      <c r="BE188" s="8" t="e">
        <f>-$D$134*$D$135*$D$135*$D$135*$D$135</f>
        <v>#VALUE!</v>
      </c>
    </row>
    <row r="189" spans="1:57" x14ac:dyDescent="0.25">
      <c r="A189" s="3" t="s">
        <v>75</v>
      </c>
      <c r="B189" s="8">
        <v>0</v>
      </c>
      <c r="C189" s="8">
        <v>0</v>
      </c>
      <c r="D189" s="8">
        <v>0</v>
      </c>
      <c r="E189" s="8">
        <v>0</v>
      </c>
      <c r="F189" s="8">
        <v>0</v>
      </c>
      <c r="G189" s="8">
        <v>0</v>
      </c>
      <c r="H189" s="8">
        <v>0</v>
      </c>
      <c r="I189" s="8">
        <v>0</v>
      </c>
      <c r="J189" s="8">
        <v>0</v>
      </c>
      <c r="K189" s="8">
        <v>0</v>
      </c>
      <c r="L189" s="8">
        <v>0</v>
      </c>
      <c r="M189" s="8">
        <v>0</v>
      </c>
      <c r="N189" s="8">
        <v>0</v>
      </c>
      <c r="O189" s="8">
        <v>0</v>
      </c>
      <c r="P189" s="8">
        <v>0</v>
      </c>
      <c r="Q189" s="8">
        <v>0</v>
      </c>
      <c r="R189" s="8">
        <v>0</v>
      </c>
      <c r="S189" s="8">
        <v>0</v>
      </c>
      <c r="T189" s="8">
        <v>0</v>
      </c>
      <c r="U189" s="8">
        <v>0</v>
      </c>
      <c r="V189" s="8">
        <v>0</v>
      </c>
      <c r="W189" s="8">
        <v>0</v>
      </c>
      <c r="X189" s="8">
        <v>0</v>
      </c>
      <c r="Y189" s="8">
        <v>0</v>
      </c>
      <c r="Z189" s="8">
        <v>0</v>
      </c>
      <c r="AA189" s="8">
        <v>0</v>
      </c>
      <c r="AB189" s="8">
        <v>0</v>
      </c>
      <c r="AC189" s="8">
        <v>0</v>
      </c>
      <c r="AD189" s="8">
        <v>0</v>
      </c>
      <c r="AE189" s="8">
        <v>0</v>
      </c>
      <c r="AF189" s="8">
        <v>0</v>
      </c>
      <c r="AG189" s="8">
        <v>0</v>
      </c>
      <c r="AH189" s="8">
        <v>0</v>
      </c>
      <c r="AI189" s="8">
        <v>0</v>
      </c>
      <c r="AJ189" s="8">
        <v>0</v>
      </c>
      <c r="AK189" s="8">
        <v>0</v>
      </c>
      <c r="AL189" s="8">
        <v>0</v>
      </c>
      <c r="AM189" s="8">
        <v>0</v>
      </c>
      <c r="AN189" s="8">
        <v>0</v>
      </c>
      <c r="AO189" s="8">
        <v>0</v>
      </c>
      <c r="AP189" s="8">
        <v>0</v>
      </c>
      <c r="AQ189" s="8">
        <v>0</v>
      </c>
      <c r="AR189" s="8">
        <f>-$D$138*$D$138/2/$D$136</f>
        <v>-8.6805555555555542E-3</v>
      </c>
      <c r="AS189" s="8">
        <v>1</v>
      </c>
      <c r="AT189" s="8">
        <v>0</v>
      </c>
      <c r="AU189" s="8">
        <f>-2-$D$138*$D$138/$D$136</f>
        <v>-2.0173611111111112</v>
      </c>
      <c r="AV189" s="8">
        <f>$D$138*$D$138/2/$D$136</f>
        <v>8.6805555555555542E-3</v>
      </c>
      <c r="AW189" s="8">
        <v>1</v>
      </c>
      <c r="AX189" s="8">
        <v>0</v>
      </c>
      <c r="AY189" s="8">
        <v>0</v>
      </c>
      <c r="AZ189" s="8">
        <v>0</v>
      </c>
      <c r="BA189" s="8">
        <v>0</v>
      </c>
      <c r="BB189" s="8">
        <v>0</v>
      </c>
      <c r="BC189" s="8">
        <v>0</v>
      </c>
      <c r="BE189" s="8">
        <v>0</v>
      </c>
    </row>
    <row r="190" spans="1:57" x14ac:dyDescent="0.25">
      <c r="A190" s="3" t="s">
        <v>76</v>
      </c>
      <c r="B190" s="8">
        <v>0</v>
      </c>
      <c r="C190" s="8">
        <v>0</v>
      </c>
      <c r="D190" s="8">
        <v>0</v>
      </c>
      <c r="E190" s="8">
        <v>0</v>
      </c>
      <c r="F190" s="8">
        <v>0</v>
      </c>
      <c r="G190" s="8">
        <v>0</v>
      </c>
      <c r="H190" s="8">
        <v>0</v>
      </c>
      <c r="I190" s="8">
        <v>0</v>
      </c>
      <c r="J190" s="8">
        <v>0</v>
      </c>
      <c r="K190" s="8">
        <v>0</v>
      </c>
      <c r="L190" s="8">
        <v>0</v>
      </c>
      <c r="M190" s="8">
        <v>0</v>
      </c>
      <c r="N190" s="8">
        <v>0</v>
      </c>
      <c r="O190" s="8">
        <v>0</v>
      </c>
      <c r="P190" s="8">
        <v>0</v>
      </c>
      <c r="Q190" s="8">
        <v>0</v>
      </c>
      <c r="R190" s="8">
        <v>0</v>
      </c>
      <c r="S190" s="8">
        <v>0</v>
      </c>
      <c r="T190" s="8">
        <v>0</v>
      </c>
      <c r="U190" s="8">
        <v>0</v>
      </c>
      <c r="V190" s="8">
        <v>0</v>
      </c>
      <c r="W190" s="8">
        <v>0</v>
      </c>
      <c r="X190" s="8">
        <v>0</v>
      </c>
      <c r="Y190" s="8">
        <v>0</v>
      </c>
      <c r="Z190" s="8">
        <v>0</v>
      </c>
      <c r="AA190" s="8">
        <v>0</v>
      </c>
      <c r="AB190" s="8">
        <v>0</v>
      </c>
      <c r="AC190" s="8">
        <v>0</v>
      </c>
      <c r="AD190" s="8">
        <v>0</v>
      </c>
      <c r="AE190" s="8">
        <v>0</v>
      </c>
      <c r="AF190" s="8">
        <v>0</v>
      </c>
      <c r="AG190" s="8">
        <v>0</v>
      </c>
      <c r="AH190" s="8">
        <v>0</v>
      </c>
      <c r="AI190" s="8">
        <v>0</v>
      </c>
      <c r="AJ190" s="8">
        <v>0</v>
      </c>
      <c r="AK190" s="8">
        <v>0</v>
      </c>
      <c r="AL190" s="8">
        <v>0</v>
      </c>
      <c r="AM190" s="8">
        <v>0</v>
      </c>
      <c r="AN190" s="8">
        <v>0</v>
      </c>
      <c r="AO190" s="8">
        <v>0</v>
      </c>
      <c r="AP190" s="8">
        <v>0</v>
      </c>
      <c r="AQ190" s="8">
        <v>0</v>
      </c>
      <c r="AR190" s="8">
        <v>0</v>
      </c>
      <c r="AS190" s="8">
        <v>0</v>
      </c>
      <c r="AT190" s="8">
        <f>$D$138*$D$138/$D$136+$D$141</f>
        <v>1.39302224077461E-2</v>
      </c>
      <c r="AU190" s="8">
        <f>$D$138*$D$138/2/$D$136</f>
        <v>8.6805555555555542E-3</v>
      </c>
      <c r="AV190" s="8">
        <f>-2*$D$138*$D$138/$D$136-2*$D$141</f>
        <v>-2.78604448154922E-2</v>
      </c>
      <c r="AW190" s="8">
        <v>0</v>
      </c>
      <c r="AX190" s="8">
        <f>$D$138*$D$138/$D$136+$D$141</f>
        <v>1.39302224077461E-2</v>
      </c>
      <c r="AY190" s="8">
        <f>-$D$138*$D$138/2/$D$136</f>
        <v>-8.6805555555555542E-3</v>
      </c>
      <c r="AZ190" s="8">
        <v>0</v>
      </c>
      <c r="BA190" s="8">
        <v>0</v>
      </c>
      <c r="BB190" s="8">
        <v>0</v>
      </c>
      <c r="BC190" s="8">
        <v>0</v>
      </c>
      <c r="BE190" s="8" t="e">
        <f>-$D$134*$D$135*$D$135*$D$135*$D$135</f>
        <v>#VALUE!</v>
      </c>
    </row>
    <row r="191" spans="1:57" x14ac:dyDescent="0.25">
      <c r="A191" s="3" t="s">
        <v>77</v>
      </c>
      <c r="B191" s="8">
        <v>0</v>
      </c>
      <c r="C191" s="8">
        <v>0</v>
      </c>
      <c r="D191" s="8">
        <v>0</v>
      </c>
      <c r="E191" s="8">
        <v>0</v>
      </c>
      <c r="F191" s="8">
        <v>0</v>
      </c>
      <c r="G191" s="8">
        <v>0</v>
      </c>
      <c r="H191" s="8">
        <v>0</v>
      </c>
      <c r="I191" s="8">
        <v>0</v>
      </c>
      <c r="J191" s="8">
        <v>0</v>
      </c>
      <c r="K191" s="8">
        <v>0</v>
      </c>
      <c r="L191" s="8">
        <v>0</v>
      </c>
      <c r="M191" s="8">
        <v>0</v>
      </c>
      <c r="N191" s="8">
        <v>0</v>
      </c>
      <c r="O191" s="8">
        <v>0</v>
      </c>
      <c r="P191" s="8">
        <v>0</v>
      </c>
      <c r="Q191" s="8">
        <v>0</v>
      </c>
      <c r="R191" s="8">
        <v>0</v>
      </c>
      <c r="S191" s="8">
        <v>0</v>
      </c>
      <c r="T191" s="8">
        <v>0</v>
      </c>
      <c r="U191" s="8">
        <v>0</v>
      </c>
      <c r="V191" s="8">
        <v>0</v>
      </c>
      <c r="W191" s="8">
        <v>0</v>
      </c>
      <c r="X191" s="8">
        <v>0</v>
      </c>
      <c r="Y191" s="8">
        <v>0</v>
      </c>
      <c r="Z191" s="8">
        <v>0</v>
      </c>
      <c r="AA191" s="8">
        <v>0</v>
      </c>
      <c r="AB191" s="8">
        <v>0</v>
      </c>
      <c r="AC191" s="8">
        <v>0</v>
      </c>
      <c r="AD191" s="8">
        <v>0</v>
      </c>
      <c r="AE191" s="8">
        <v>0</v>
      </c>
      <c r="AF191" s="8">
        <v>0</v>
      </c>
      <c r="AG191" s="8">
        <v>0</v>
      </c>
      <c r="AH191" s="8">
        <v>0</v>
      </c>
      <c r="AI191" s="8">
        <v>0</v>
      </c>
      <c r="AJ191" s="8">
        <v>0</v>
      </c>
      <c r="AK191" s="8">
        <v>0</v>
      </c>
      <c r="AL191" s="8">
        <v>0</v>
      </c>
      <c r="AM191" s="8">
        <v>0</v>
      </c>
      <c r="AN191" s="8">
        <v>0</v>
      </c>
      <c r="AO191" s="8">
        <v>0</v>
      </c>
      <c r="AP191" s="8">
        <v>0</v>
      </c>
      <c r="AQ191" s="8">
        <v>0</v>
      </c>
      <c r="AR191" s="8">
        <v>0</v>
      </c>
      <c r="AS191" s="8">
        <v>0</v>
      </c>
      <c r="AT191" s="8">
        <f>-$D$138*$D$138/2/$D$136</f>
        <v>-8.6805555555555542E-3</v>
      </c>
      <c r="AU191" s="8">
        <v>1</v>
      </c>
      <c r="AV191" s="8">
        <v>0</v>
      </c>
      <c r="AW191" s="8">
        <f>-2-$D$138*$D$138/$D$136</f>
        <v>-2.0173611111111112</v>
      </c>
      <c r="AX191" s="8">
        <f>$D$138*$D$138/2/$D$136</f>
        <v>8.6805555555555542E-3</v>
      </c>
      <c r="AY191" s="8">
        <v>1</v>
      </c>
      <c r="AZ191" s="8">
        <v>0</v>
      </c>
      <c r="BA191" s="8">
        <v>0</v>
      </c>
      <c r="BB191" s="8">
        <v>0</v>
      </c>
      <c r="BC191" s="8">
        <v>0</v>
      </c>
      <c r="BE191" s="8">
        <v>0</v>
      </c>
    </row>
    <row r="192" spans="1:57" x14ac:dyDescent="0.25">
      <c r="A192" s="3" t="s">
        <v>78</v>
      </c>
      <c r="B192" s="8">
        <v>0</v>
      </c>
      <c r="C192" s="8">
        <v>0</v>
      </c>
      <c r="D192" s="8">
        <v>0</v>
      </c>
      <c r="E192" s="8">
        <v>0</v>
      </c>
      <c r="F192" s="8">
        <v>0</v>
      </c>
      <c r="G192" s="8">
        <v>0</v>
      </c>
      <c r="H192" s="8">
        <v>0</v>
      </c>
      <c r="I192" s="8">
        <v>0</v>
      </c>
      <c r="J192" s="8">
        <v>0</v>
      </c>
      <c r="K192" s="8">
        <v>0</v>
      </c>
      <c r="L192" s="8">
        <v>0</v>
      </c>
      <c r="M192" s="8">
        <v>0</v>
      </c>
      <c r="N192" s="8">
        <v>0</v>
      </c>
      <c r="O192" s="8">
        <v>0</v>
      </c>
      <c r="P192" s="8">
        <v>0</v>
      </c>
      <c r="Q192" s="8">
        <v>0</v>
      </c>
      <c r="R192" s="8">
        <v>0</v>
      </c>
      <c r="S192" s="8">
        <v>0</v>
      </c>
      <c r="T192" s="8">
        <v>0</v>
      </c>
      <c r="U192" s="8">
        <v>0</v>
      </c>
      <c r="V192" s="8">
        <v>0</v>
      </c>
      <c r="W192" s="8">
        <v>0</v>
      </c>
      <c r="X192" s="8">
        <v>0</v>
      </c>
      <c r="Y192" s="8">
        <v>0</v>
      </c>
      <c r="Z192" s="8">
        <v>0</v>
      </c>
      <c r="AA192" s="8">
        <v>0</v>
      </c>
      <c r="AB192" s="8">
        <v>0</v>
      </c>
      <c r="AC192" s="8">
        <v>0</v>
      </c>
      <c r="AD192" s="8">
        <v>0</v>
      </c>
      <c r="AE192" s="8">
        <v>0</v>
      </c>
      <c r="AF192" s="8">
        <v>0</v>
      </c>
      <c r="AG192" s="8">
        <v>0</v>
      </c>
      <c r="AH192" s="8">
        <v>0</v>
      </c>
      <c r="AI192" s="8">
        <v>0</v>
      </c>
      <c r="AJ192" s="8">
        <v>0</v>
      </c>
      <c r="AK192" s="8">
        <v>0</v>
      </c>
      <c r="AL192" s="8">
        <v>0</v>
      </c>
      <c r="AM192" s="8">
        <v>0</v>
      </c>
      <c r="AN192" s="8">
        <v>0</v>
      </c>
      <c r="AO192" s="8">
        <v>0</v>
      </c>
      <c r="AP192" s="8">
        <v>0</v>
      </c>
      <c r="AQ192" s="8">
        <v>0</v>
      </c>
      <c r="AR192" s="8">
        <v>0</v>
      </c>
      <c r="AS192" s="8">
        <v>0</v>
      </c>
      <c r="AT192" s="8">
        <v>0</v>
      </c>
      <c r="AU192" s="8">
        <v>0</v>
      </c>
      <c r="AV192" s="8">
        <f>$D$138*$D$138/$D$136+$D$141</f>
        <v>1.39302224077461E-2</v>
      </c>
      <c r="AW192" s="8">
        <f>$D$138*$D$138/2/$D$136</f>
        <v>8.6805555555555542E-3</v>
      </c>
      <c r="AX192" s="8">
        <f>-2*$D$138*$D$138/$D$136-2*$D$141</f>
        <v>-2.78604448154922E-2</v>
      </c>
      <c r="AY192" s="8">
        <v>0</v>
      </c>
      <c r="AZ192" s="8">
        <f>$D$138*$D$138/$D$136+$D$141</f>
        <v>1.39302224077461E-2</v>
      </c>
      <c r="BA192" s="8">
        <f>-$D$138*$D$138/2/$D$136</f>
        <v>-8.6805555555555542E-3</v>
      </c>
      <c r="BB192" s="8">
        <v>0</v>
      </c>
      <c r="BC192" s="8">
        <v>0</v>
      </c>
      <c r="BE192" s="8" t="e">
        <f>-$D$134*$D$135*$D$135*$D$135*$D$135</f>
        <v>#VALUE!</v>
      </c>
    </row>
    <row r="193" spans="1:57" x14ac:dyDescent="0.25">
      <c r="A193" s="3" t="s">
        <v>79</v>
      </c>
      <c r="B193" s="8">
        <v>0</v>
      </c>
      <c r="C193" s="8">
        <v>0</v>
      </c>
      <c r="D193" s="8">
        <v>0</v>
      </c>
      <c r="E193" s="8">
        <v>0</v>
      </c>
      <c r="F193" s="8">
        <v>0</v>
      </c>
      <c r="G193" s="8">
        <v>0</v>
      </c>
      <c r="H193" s="8">
        <v>0</v>
      </c>
      <c r="I193" s="8">
        <v>0</v>
      </c>
      <c r="J193" s="8">
        <v>0</v>
      </c>
      <c r="K193" s="8">
        <v>0</v>
      </c>
      <c r="L193" s="8">
        <v>0</v>
      </c>
      <c r="M193" s="8">
        <v>0</v>
      </c>
      <c r="N193" s="8">
        <v>0</v>
      </c>
      <c r="O193" s="8">
        <v>0</v>
      </c>
      <c r="P193" s="8">
        <v>0</v>
      </c>
      <c r="Q193" s="8">
        <v>0</v>
      </c>
      <c r="R193" s="8">
        <v>0</v>
      </c>
      <c r="S193" s="8">
        <v>0</v>
      </c>
      <c r="T193" s="8">
        <v>0</v>
      </c>
      <c r="U193" s="8">
        <v>0</v>
      </c>
      <c r="V193" s="8">
        <v>0</v>
      </c>
      <c r="W193" s="8">
        <v>0</v>
      </c>
      <c r="X193" s="8">
        <v>0</v>
      </c>
      <c r="Y193" s="8">
        <v>0</v>
      </c>
      <c r="Z193" s="8">
        <v>0</v>
      </c>
      <c r="AA193" s="8">
        <v>0</v>
      </c>
      <c r="AB193" s="8">
        <v>0</v>
      </c>
      <c r="AC193" s="8">
        <v>0</v>
      </c>
      <c r="AD193" s="8">
        <v>0</v>
      </c>
      <c r="AE193" s="8">
        <v>0</v>
      </c>
      <c r="AF193" s="8">
        <v>0</v>
      </c>
      <c r="AG193" s="8">
        <v>0</v>
      </c>
      <c r="AH193" s="8">
        <v>0</v>
      </c>
      <c r="AI193" s="8">
        <v>0</v>
      </c>
      <c r="AJ193" s="8">
        <v>0</v>
      </c>
      <c r="AK193" s="8">
        <v>0</v>
      </c>
      <c r="AL193" s="8">
        <v>0</v>
      </c>
      <c r="AM193" s="8">
        <v>0</v>
      </c>
      <c r="AN193" s="8">
        <v>0</v>
      </c>
      <c r="AO193" s="8">
        <v>0</v>
      </c>
      <c r="AP193" s="8">
        <v>0</v>
      </c>
      <c r="AQ193" s="8">
        <v>0</v>
      </c>
      <c r="AR193" s="8">
        <v>0</v>
      </c>
      <c r="AS193" s="8">
        <v>0</v>
      </c>
      <c r="AT193" s="8">
        <v>0</v>
      </c>
      <c r="AU193" s="8">
        <v>0</v>
      </c>
      <c r="AV193" s="8">
        <f>-$D$138*$D$138/2/$D$136</f>
        <v>-8.6805555555555542E-3</v>
      </c>
      <c r="AW193" s="8">
        <v>1</v>
      </c>
      <c r="AX193" s="8">
        <v>0</v>
      </c>
      <c r="AY193" s="8">
        <f>-2-$D$138*$D$138/$D$136</f>
        <v>-2.0173611111111112</v>
      </c>
      <c r="AZ193" s="8">
        <f>$D$138*$D$138/2/$D$136</f>
        <v>8.6805555555555542E-3</v>
      </c>
      <c r="BA193" s="8">
        <v>1</v>
      </c>
      <c r="BB193" s="8">
        <v>0</v>
      </c>
      <c r="BC193" s="8">
        <v>0</v>
      </c>
      <c r="BE193" s="8">
        <v>0</v>
      </c>
    </row>
    <row r="194" spans="1:57" x14ac:dyDescent="0.25">
      <c r="A194" s="3" t="s">
        <v>80</v>
      </c>
      <c r="B194" s="8">
        <v>0</v>
      </c>
      <c r="C194" s="8">
        <v>0</v>
      </c>
      <c r="D194" s="8">
        <v>0</v>
      </c>
      <c r="E194" s="8">
        <v>0</v>
      </c>
      <c r="F194" s="8">
        <v>0</v>
      </c>
      <c r="G194" s="8">
        <v>0</v>
      </c>
      <c r="H194" s="8">
        <v>0</v>
      </c>
      <c r="I194" s="8">
        <v>0</v>
      </c>
      <c r="J194" s="8">
        <v>0</v>
      </c>
      <c r="K194" s="8">
        <v>0</v>
      </c>
      <c r="L194" s="8">
        <v>0</v>
      </c>
      <c r="M194" s="8">
        <v>0</v>
      </c>
      <c r="N194" s="8">
        <v>0</v>
      </c>
      <c r="O194" s="8">
        <v>0</v>
      </c>
      <c r="P194" s="8">
        <v>0</v>
      </c>
      <c r="Q194" s="8">
        <v>0</v>
      </c>
      <c r="R194" s="8">
        <v>0</v>
      </c>
      <c r="S194" s="8">
        <v>0</v>
      </c>
      <c r="T194" s="8">
        <v>0</v>
      </c>
      <c r="U194" s="8">
        <v>0</v>
      </c>
      <c r="V194" s="8">
        <v>0</v>
      </c>
      <c r="W194" s="8">
        <v>0</v>
      </c>
      <c r="X194" s="8">
        <v>0</v>
      </c>
      <c r="Y194" s="8">
        <v>0</v>
      </c>
      <c r="Z194" s="8">
        <v>0</v>
      </c>
      <c r="AA194" s="8">
        <v>0</v>
      </c>
      <c r="AB194" s="8">
        <v>0</v>
      </c>
      <c r="AC194" s="8">
        <v>0</v>
      </c>
      <c r="AD194" s="8">
        <v>0</v>
      </c>
      <c r="AE194" s="8">
        <v>0</v>
      </c>
      <c r="AF194" s="8">
        <v>0</v>
      </c>
      <c r="AG194" s="8">
        <v>0</v>
      </c>
      <c r="AH194" s="8">
        <v>0</v>
      </c>
      <c r="AI194" s="8">
        <v>0</v>
      </c>
      <c r="AJ194" s="8">
        <v>0</v>
      </c>
      <c r="AK194" s="8">
        <v>0</v>
      </c>
      <c r="AL194" s="8">
        <v>0</v>
      </c>
      <c r="AM194" s="8">
        <v>0</v>
      </c>
      <c r="AN194" s="8">
        <v>0</v>
      </c>
      <c r="AO194" s="8">
        <v>0</v>
      </c>
      <c r="AP194" s="8">
        <v>0</v>
      </c>
      <c r="AQ194" s="8">
        <v>0</v>
      </c>
      <c r="AR194" s="8">
        <v>0</v>
      </c>
      <c r="AS194" s="8">
        <v>0</v>
      </c>
      <c r="AT194" s="8">
        <v>0</v>
      </c>
      <c r="AU194" s="8">
        <v>0</v>
      </c>
      <c r="AV194" s="8">
        <v>0</v>
      </c>
      <c r="AW194" s="8">
        <v>0</v>
      </c>
      <c r="AX194" s="8">
        <f>$D$138*$D$138/$D$136+$D$141</f>
        <v>1.39302224077461E-2</v>
      </c>
      <c r="AY194" s="8">
        <f>$D$138*$D$138/2/$D$136</f>
        <v>8.6805555555555542E-3</v>
      </c>
      <c r="AZ194" s="8">
        <f>-2*$D$138*$D$138/$D$136-2*$D$141</f>
        <v>-2.78604448154922E-2</v>
      </c>
      <c r="BA194" s="8">
        <v>0</v>
      </c>
      <c r="BB194" s="8">
        <f>$D$138*$D$138/$D$136+$D$141</f>
        <v>1.39302224077461E-2</v>
      </c>
      <c r="BC194" s="8">
        <f>-$D$138*$D$138/2/$D$136</f>
        <v>-8.6805555555555542E-3</v>
      </c>
      <c r="BE194" s="8" t="e">
        <f>-$D$134*$D$135*$D$135*$D$135*$D$135</f>
        <v>#VALUE!</v>
      </c>
    </row>
    <row r="195" spans="1:57" x14ac:dyDescent="0.25">
      <c r="A195" s="3" t="s">
        <v>81</v>
      </c>
      <c r="B195" s="8">
        <v>0</v>
      </c>
      <c r="C195" s="8">
        <v>0</v>
      </c>
      <c r="D195" s="8">
        <v>0</v>
      </c>
      <c r="E195" s="8">
        <v>0</v>
      </c>
      <c r="F195" s="8">
        <v>0</v>
      </c>
      <c r="G195" s="8">
        <v>0</v>
      </c>
      <c r="H195" s="8">
        <v>0</v>
      </c>
      <c r="I195" s="8">
        <v>0</v>
      </c>
      <c r="J195" s="8">
        <v>0</v>
      </c>
      <c r="K195" s="8">
        <v>0</v>
      </c>
      <c r="L195" s="8">
        <v>0</v>
      </c>
      <c r="M195" s="8">
        <v>0</v>
      </c>
      <c r="N195" s="8">
        <v>0</v>
      </c>
      <c r="O195" s="8">
        <v>0</v>
      </c>
      <c r="P195" s="8">
        <v>0</v>
      </c>
      <c r="Q195" s="8">
        <v>0</v>
      </c>
      <c r="R195" s="8">
        <v>0</v>
      </c>
      <c r="S195" s="8">
        <v>0</v>
      </c>
      <c r="T195" s="8">
        <v>0</v>
      </c>
      <c r="U195" s="8">
        <v>0</v>
      </c>
      <c r="V195" s="8">
        <v>0</v>
      </c>
      <c r="W195" s="8">
        <v>0</v>
      </c>
      <c r="X195" s="8">
        <v>0</v>
      </c>
      <c r="Y195" s="8">
        <v>0</v>
      </c>
      <c r="Z195" s="8">
        <v>0</v>
      </c>
      <c r="AA195" s="8">
        <v>0</v>
      </c>
      <c r="AB195" s="8">
        <v>0</v>
      </c>
      <c r="AC195" s="8">
        <v>0</v>
      </c>
      <c r="AD195" s="8">
        <v>0</v>
      </c>
      <c r="AE195" s="8">
        <v>0</v>
      </c>
      <c r="AF195" s="8">
        <v>0</v>
      </c>
      <c r="AG195" s="8">
        <v>0</v>
      </c>
      <c r="AH195" s="8">
        <v>0</v>
      </c>
      <c r="AI195" s="8">
        <v>0</v>
      </c>
      <c r="AJ195" s="8">
        <v>0</v>
      </c>
      <c r="AK195" s="8">
        <v>0</v>
      </c>
      <c r="AL195" s="8">
        <v>0</v>
      </c>
      <c r="AM195" s="8">
        <v>0</v>
      </c>
      <c r="AN195" s="8">
        <v>0</v>
      </c>
      <c r="AO195" s="8">
        <v>0</v>
      </c>
      <c r="AP195" s="8">
        <v>0</v>
      </c>
      <c r="AQ195" s="8">
        <v>0</v>
      </c>
      <c r="AR195" s="8">
        <v>0</v>
      </c>
      <c r="AS195" s="8">
        <v>0</v>
      </c>
      <c r="AT195" s="8">
        <v>0</v>
      </c>
      <c r="AU195" s="8">
        <v>0</v>
      </c>
      <c r="AV195" s="8">
        <v>0</v>
      </c>
      <c r="AW195" s="8">
        <v>0</v>
      </c>
      <c r="AX195" s="8">
        <f>-$D$138*$D$138/2/$D$136</f>
        <v>-8.6805555555555542E-3</v>
      </c>
      <c r="AY195" s="8">
        <v>1</v>
      </c>
      <c r="AZ195" s="8">
        <v>0</v>
      </c>
      <c r="BA195" s="8">
        <f>-2-$D$138*$D$138/$D$136</f>
        <v>-2.0173611111111112</v>
      </c>
      <c r="BB195" s="8">
        <f>$D$138*$D$138/2/$D$136</f>
        <v>8.6805555555555542E-3</v>
      </c>
      <c r="BC195" s="8">
        <v>1</v>
      </c>
      <c r="BE195" s="8">
        <v>0</v>
      </c>
    </row>
    <row r="196" spans="1:57" x14ac:dyDescent="0.25">
      <c r="A196" s="3" t="s">
        <v>19</v>
      </c>
      <c r="B196" s="8">
        <v>0</v>
      </c>
      <c r="C196" s="8">
        <v>0</v>
      </c>
      <c r="D196" s="8">
        <v>1</v>
      </c>
      <c r="E196" s="8">
        <v>0</v>
      </c>
      <c r="F196" s="8">
        <v>0</v>
      </c>
      <c r="G196" s="8">
        <v>0</v>
      </c>
      <c r="H196" s="8">
        <v>0</v>
      </c>
      <c r="I196" s="8">
        <v>0</v>
      </c>
      <c r="J196" s="8">
        <v>0</v>
      </c>
      <c r="K196" s="8">
        <v>0</v>
      </c>
      <c r="L196" s="8">
        <v>0</v>
      </c>
      <c r="M196" s="8">
        <v>0</v>
      </c>
      <c r="N196" s="8">
        <v>0</v>
      </c>
      <c r="O196" s="8">
        <v>0</v>
      </c>
      <c r="P196" s="8">
        <v>0</v>
      </c>
      <c r="Q196" s="8">
        <v>0</v>
      </c>
      <c r="R196" s="8">
        <v>0</v>
      </c>
      <c r="S196" s="8">
        <v>0</v>
      </c>
      <c r="T196" s="8">
        <v>0</v>
      </c>
      <c r="U196" s="8">
        <v>0</v>
      </c>
      <c r="V196" s="8">
        <v>0</v>
      </c>
      <c r="W196" s="8">
        <v>0</v>
      </c>
      <c r="X196" s="8">
        <v>0</v>
      </c>
      <c r="Y196" s="8">
        <v>0</v>
      </c>
      <c r="Z196" s="8">
        <v>0</v>
      </c>
      <c r="AA196" s="8">
        <v>0</v>
      </c>
      <c r="AB196" s="8">
        <v>0</v>
      </c>
      <c r="AC196" s="8">
        <v>0</v>
      </c>
      <c r="AD196" s="8">
        <v>0</v>
      </c>
      <c r="AE196" s="8">
        <v>0</v>
      </c>
      <c r="AF196" s="8">
        <v>0</v>
      </c>
      <c r="AG196" s="8">
        <v>0</v>
      </c>
      <c r="AH196" s="8">
        <v>0</v>
      </c>
      <c r="AI196" s="8">
        <v>0</v>
      </c>
      <c r="AJ196" s="8">
        <v>0</v>
      </c>
      <c r="AK196" s="8">
        <v>0</v>
      </c>
      <c r="AL196" s="8">
        <v>0</v>
      </c>
      <c r="AM196" s="8">
        <v>0</v>
      </c>
      <c r="AN196" s="8">
        <v>0</v>
      </c>
      <c r="AO196" s="8">
        <v>0</v>
      </c>
      <c r="AP196" s="8">
        <v>0</v>
      </c>
      <c r="AQ196" s="8">
        <v>0</v>
      </c>
      <c r="AR196" s="8">
        <v>0</v>
      </c>
      <c r="AS196" s="8">
        <v>0</v>
      </c>
      <c r="AT196" s="8">
        <v>0</v>
      </c>
      <c r="AU196" s="8">
        <v>0</v>
      </c>
      <c r="AV196" s="8">
        <v>0</v>
      </c>
      <c r="AW196" s="8">
        <v>0</v>
      </c>
      <c r="AX196" s="8">
        <v>0</v>
      </c>
      <c r="AY196" s="8">
        <v>0</v>
      </c>
      <c r="AZ196" s="8">
        <v>0</v>
      </c>
      <c r="BA196" s="8">
        <v>0</v>
      </c>
      <c r="BB196" s="8">
        <v>0</v>
      </c>
      <c r="BC196" s="8">
        <v>0</v>
      </c>
      <c r="BE196" s="8">
        <v>0</v>
      </c>
    </row>
    <row r="197" spans="1:57" x14ac:dyDescent="0.25">
      <c r="A197" s="3" t="s">
        <v>20</v>
      </c>
      <c r="B197" s="8">
        <v>0</v>
      </c>
      <c r="C197" s="8">
        <v>0</v>
      </c>
      <c r="D197" s="8">
        <v>0</v>
      </c>
      <c r="E197" s="8">
        <v>1</v>
      </c>
      <c r="F197" s="8">
        <v>0</v>
      </c>
      <c r="G197" s="8">
        <v>0</v>
      </c>
      <c r="H197" s="8"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  <c r="N197" s="8">
        <v>0</v>
      </c>
      <c r="O197" s="8">
        <v>0</v>
      </c>
      <c r="P197" s="8">
        <v>0</v>
      </c>
      <c r="Q197" s="8">
        <v>0</v>
      </c>
      <c r="R197" s="8">
        <v>0</v>
      </c>
      <c r="S197" s="8">
        <v>0</v>
      </c>
      <c r="T197" s="8">
        <v>0</v>
      </c>
      <c r="U197" s="8">
        <v>0</v>
      </c>
      <c r="V197" s="8">
        <v>0</v>
      </c>
      <c r="W197" s="8">
        <v>0</v>
      </c>
      <c r="X197" s="8">
        <v>0</v>
      </c>
      <c r="Y197" s="8">
        <v>0</v>
      </c>
      <c r="Z197" s="8">
        <v>0</v>
      </c>
      <c r="AA197" s="8">
        <v>0</v>
      </c>
      <c r="AB197" s="8">
        <v>0</v>
      </c>
      <c r="AC197" s="8">
        <v>0</v>
      </c>
      <c r="AD197" s="8">
        <v>0</v>
      </c>
      <c r="AE197" s="8">
        <v>0</v>
      </c>
      <c r="AF197" s="8">
        <v>0</v>
      </c>
      <c r="AG197" s="8">
        <v>0</v>
      </c>
      <c r="AH197" s="8">
        <v>0</v>
      </c>
      <c r="AI197" s="8">
        <v>0</v>
      </c>
      <c r="AJ197" s="8">
        <v>0</v>
      </c>
      <c r="AK197" s="8">
        <v>0</v>
      </c>
      <c r="AL197" s="8">
        <v>0</v>
      </c>
      <c r="AM197" s="8">
        <v>0</v>
      </c>
      <c r="AN197" s="8">
        <v>0</v>
      </c>
      <c r="AO197" s="8">
        <v>0</v>
      </c>
      <c r="AP197" s="8">
        <v>0</v>
      </c>
      <c r="AQ197" s="8">
        <v>0</v>
      </c>
      <c r="AR197" s="8">
        <v>0</v>
      </c>
      <c r="AS197" s="8">
        <v>0</v>
      </c>
      <c r="AT197" s="8">
        <v>0</v>
      </c>
      <c r="AU197" s="8">
        <v>0</v>
      </c>
      <c r="AV197" s="8">
        <v>0</v>
      </c>
      <c r="AW197" s="8">
        <v>0</v>
      </c>
      <c r="AX197" s="8">
        <v>0</v>
      </c>
      <c r="AY197" s="8">
        <v>0</v>
      </c>
      <c r="AZ197" s="8">
        <v>0</v>
      </c>
      <c r="BA197" s="8">
        <v>0</v>
      </c>
      <c r="BB197" s="8">
        <v>0</v>
      </c>
      <c r="BC197" s="8">
        <v>0</v>
      </c>
      <c r="BE197" s="8">
        <v>0</v>
      </c>
    </row>
    <row r="198" spans="1:57" x14ac:dyDescent="0.25">
      <c r="A198" s="3" t="s">
        <v>82</v>
      </c>
      <c r="B198" s="8">
        <v>0</v>
      </c>
      <c r="C198" s="8">
        <v>0</v>
      </c>
      <c r="D198" s="8">
        <v>0</v>
      </c>
      <c r="E198" s="8">
        <v>0</v>
      </c>
      <c r="F198" s="8">
        <v>0</v>
      </c>
      <c r="G198" s="8">
        <v>0</v>
      </c>
      <c r="H198" s="8">
        <v>0</v>
      </c>
      <c r="I198" s="8">
        <v>0</v>
      </c>
      <c r="J198" s="8">
        <v>0</v>
      </c>
      <c r="K198" s="8">
        <v>0</v>
      </c>
      <c r="L198" s="8">
        <v>0</v>
      </c>
      <c r="M198" s="8">
        <v>0</v>
      </c>
      <c r="N198" s="8">
        <v>0</v>
      </c>
      <c r="O198" s="8">
        <v>0</v>
      </c>
      <c r="P198" s="8">
        <v>0</v>
      </c>
      <c r="Q198" s="8">
        <v>0</v>
      </c>
      <c r="R198" s="8">
        <v>0</v>
      </c>
      <c r="S198" s="8">
        <v>0</v>
      </c>
      <c r="T198" s="8">
        <v>0</v>
      </c>
      <c r="U198" s="8">
        <v>0</v>
      </c>
      <c r="V198" s="8">
        <v>0</v>
      </c>
      <c r="W198" s="8">
        <v>0</v>
      </c>
      <c r="X198" s="8">
        <v>0</v>
      </c>
      <c r="Y198" s="8">
        <v>0</v>
      </c>
      <c r="Z198" s="8">
        <v>0</v>
      </c>
      <c r="AA198" s="8">
        <v>0</v>
      </c>
      <c r="AB198" s="8">
        <v>0</v>
      </c>
      <c r="AC198" s="8">
        <v>0</v>
      </c>
      <c r="AD198" s="8">
        <v>0</v>
      </c>
      <c r="AE198" s="8">
        <v>0</v>
      </c>
      <c r="AF198" s="8">
        <v>0</v>
      </c>
      <c r="AG198" s="8">
        <v>0</v>
      </c>
      <c r="AH198" s="8">
        <v>0</v>
      </c>
      <c r="AI198" s="8">
        <v>0</v>
      </c>
      <c r="AJ198" s="8">
        <v>0</v>
      </c>
      <c r="AK198" s="8">
        <v>0</v>
      </c>
      <c r="AL198" s="8">
        <v>0</v>
      </c>
      <c r="AM198" s="8">
        <v>0</v>
      </c>
      <c r="AN198" s="8">
        <v>0</v>
      </c>
      <c r="AO198" s="8">
        <v>0</v>
      </c>
      <c r="AP198" s="8">
        <v>0</v>
      </c>
      <c r="AQ198" s="8">
        <v>0</v>
      </c>
      <c r="AR198" s="8">
        <v>0</v>
      </c>
      <c r="AS198" s="8">
        <v>0</v>
      </c>
      <c r="AT198" s="8">
        <v>0</v>
      </c>
      <c r="AU198" s="8">
        <v>0</v>
      </c>
      <c r="AV198" s="8">
        <v>0</v>
      </c>
      <c r="AW198" s="8">
        <v>0</v>
      </c>
      <c r="AX198" s="8">
        <f>-D138*D138/2/D136-D141/2</f>
        <v>-6.9651112038730499E-3</v>
      </c>
      <c r="AY198" s="8">
        <v>0</v>
      </c>
      <c r="AZ198" s="8">
        <v>0</v>
      </c>
      <c r="BA198" s="8">
        <f>-D138*D138/D136</f>
        <v>-1.7361111111111108E-2</v>
      </c>
      <c r="BB198" s="8">
        <f>D138*D138/2/D136+D141/2</f>
        <v>6.9651112038730499E-3</v>
      </c>
      <c r="BC198" s="8">
        <v>0</v>
      </c>
      <c r="BE198" s="8">
        <v>0</v>
      </c>
    </row>
    <row r="199" spans="1:57" x14ac:dyDescent="0.25">
      <c r="A199" s="3" t="s">
        <v>83</v>
      </c>
      <c r="B199" s="8">
        <v>0</v>
      </c>
      <c r="C199" s="8">
        <v>0</v>
      </c>
      <c r="D199" s="8">
        <v>0</v>
      </c>
      <c r="E199" s="8">
        <v>0</v>
      </c>
      <c r="F199" s="8">
        <v>0</v>
      </c>
      <c r="G199" s="8">
        <v>0</v>
      </c>
      <c r="H199" s="8">
        <v>0</v>
      </c>
      <c r="I199" s="8">
        <v>0</v>
      </c>
      <c r="J199" s="8">
        <v>0</v>
      </c>
      <c r="K199" s="8">
        <v>0</v>
      </c>
      <c r="L199" s="8">
        <v>0</v>
      </c>
      <c r="M199" s="8">
        <v>0</v>
      </c>
      <c r="N199" s="8">
        <v>0</v>
      </c>
      <c r="O199" s="8">
        <v>0</v>
      </c>
      <c r="P199" s="8">
        <v>0</v>
      </c>
      <c r="Q199" s="8">
        <v>0</v>
      </c>
      <c r="R199" s="8">
        <v>0</v>
      </c>
      <c r="S199" s="8">
        <v>0</v>
      </c>
      <c r="T199" s="8">
        <v>0</v>
      </c>
      <c r="U199" s="8">
        <v>0</v>
      </c>
      <c r="V199" s="8">
        <v>0</v>
      </c>
      <c r="W199" s="8">
        <v>0</v>
      </c>
      <c r="X199" s="8">
        <v>0</v>
      </c>
      <c r="Y199" s="8">
        <v>0</v>
      </c>
      <c r="Z199" s="8">
        <v>0</v>
      </c>
      <c r="AA199" s="8">
        <v>0</v>
      </c>
      <c r="AB199" s="8">
        <v>0</v>
      </c>
      <c r="AC199" s="8">
        <v>0</v>
      </c>
      <c r="AD199" s="8">
        <v>0</v>
      </c>
      <c r="AE199" s="8">
        <v>0</v>
      </c>
      <c r="AF199" s="8">
        <v>0</v>
      </c>
      <c r="AG199" s="8">
        <v>0</v>
      </c>
      <c r="AH199" s="8">
        <v>0</v>
      </c>
      <c r="AI199" s="8">
        <v>0</v>
      </c>
      <c r="AJ199" s="8">
        <v>0</v>
      </c>
      <c r="AK199" s="8">
        <v>0</v>
      </c>
      <c r="AL199" s="8">
        <v>0</v>
      </c>
      <c r="AM199" s="8">
        <v>0</v>
      </c>
      <c r="AN199" s="8">
        <v>0</v>
      </c>
      <c r="AO199" s="8">
        <v>0</v>
      </c>
      <c r="AP199" s="8">
        <v>0</v>
      </c>
      <c r="AQ199" s="8">
        <v>0</v>
      </c>
      <c r="AR199" s="8">
        <v>0</v>
      </c>
      <c r="AS199" s="8">
        <v>0</v>
      </c>
      <c r="AT199" s="8">
        <v>0</v>
      </c>
      <c r="AU199" s="8">
        <v>0</v>
      </c>
      <c r="AV199" s="8">
        <v>0</v>
      </c>
      <c r="AW199" s="8">
        <v>0</v>
      </c>
      <c r="AX199" s="8">
        <v>0</v>
      </c>
      <c r="AY199" s="8">
        <v>1</v>
      </c>
      <c r="AZ199" s="8">
        <v>0</v>
      </c>
      <c r="BA199" s="8">
        <v>0</v>
      </c>
      <c r="BB199" s="8">
        <v>0</v>
      </c>
      <c r="BC199" s="8">
        <v>-1</v>
      </c>
      <c r="BE199" s="8">
        <v>0</v>
      </c>
    </row>
    <row r="200" spans="1:57" x14ac:dyDescent="0.25"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Q200" s="8"/>
    </row>
    <row r="201" spans="1:57" x14ac:dyDescent="0.25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8"/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21943" r:id="rId4">
          <objectPr defaultSize="0" autoPict="0" r:id="rId5">
            <anchor moveWithCells="1" sizeWithCells="1">
              <from>
                <xdr:col>1</xdr:col>
                <xdr:colOff>57150</xdr:colOff>
                <xdr:row>35</xdr:row>
                <xdr:rowOff>9525</xdr:rowOff>
              </from>
              <to>
                <xdr:col>2</xdr:col>
                <xdr:colOff>800100</xdr:colOff>
                <xdr:row>38</xdr:row>
                <xdr:rowOff>76200</xdr:rowOff>
              </to>
            </anchor>
          </objectPr>
        </oleObject>
      </mc:Choice>
      <mc:Fallback>
        <oleObject progId="Equation.DSMT4" shapeId="21943" r:id="rId4"/>
      </mc:Fallback>
    </mc:AlternateContent>
    <mc:AlternateContent xmlns:mc="http://schemas.openxmlformats.org/markup-compatibility/2006">
      <mc:Choice Requires="x14">
        <oleObject progId="Equation.DSMT4" shapeId="21948" r:id="rId6">
          <objectPr defaultSize="0" autoPict="0" r:id="rId7">
            <anchor moveWithCells="1" sizeWithCells="1">
              <from>
                <xdr:col>8</xdr:col>
                <xdr:colOff>504825</xdr:colOff>
                <xdr:row>129</xdr:row>
                <xdr:rowOff>85725</xdr:rowOff>
              </from>
              <to>
                <xdr:col>16</xdr:col>
                <xdr:colOff>447675</xdr:colOff>
                <xdr:row>140</xdr:row>
                <xdr:rowOff>152400</xdr:rowOff>
              </to>
            </anchor>
          </objectPr>
        </oleObject>
      </mc:Choice>
      <mc:Fallback>
        <oleObject progId="Equation.DSMT4" shapeId="21948" r:id="rId6"/>
      </mc:Fallback>
    </mc:AlternateContent>
    <mc:AlternateContent xmlns:mc="http://schemas.openxmlformats.org/markup-compatibility/2006">
      <mc:Choice Requires="x14">
        <oleObject progId="Equation.DSMT4" shapeId="21951" r:id="rId8">
          <objectPr defaultSize="0" autoPict="0" r:id="rId9">
            <anchor moveWithCells="1" sizeWithCells="1">
              <from>
                <xdr:col>9</xdr:col>
                <xdr:colOff>638175</xdr:colOff>
                <xdr:row>26</xdr:row>
                <xdr:rowOff>161925</xdr:rowOff>
              </from>
              <to>
                <xdr:col>17</xdr:col>
                <xdr:colOff>714375</xdr:colOff>
                <xdr:row>38</xdr:row>
                <xdr:rowOff>38100</xdr:rowOff>
              </to>
            </anchor>
          </objectPr>
        </oleObject>
      </mc:Choice>
      <mc:Fallback>
        <oleObject progId="Equation.DSMT4" shapeId="21951" r:id="rId8"/>
      </mc:Fallback>
    </mc:AlternateContent>
    <mc:AlternateContent xmlns:mc="http://schemas.openxmlformats.org/markup-compatibility/2006">
      <mc:Choice Requires="x14">
        <oleObject progId="Equation.DSMT4" shapeId="21955" r:id="rId10">
          <objectPr defaultSize="0" autoPict="0" r:id="rId11">
            <anchor moveWithCells="1" sizeWithCells="1">
              <from>
                <xdr:col>4</xdr:col>
                <xdr:colOff>419100</xdr:colOff>
                <xdr:row>35</xdr:row>
                <xdr:rowOff>47625</xdr:rowOff>
              </from>
              <to>
                <xdr:col>5</xdr:col>
                <xdr:colOff>876300</xdr:colOff>
                <xdr:row>38</xdr:row>
                <xdr:rowOff>0</xdr:rowOff>
              </to>
            </anchor>
          </objectPr>
        </oleObject>
      </mc:Choice>
      <mc:Fallback>
        <oleObject progId="Equation.DSMT4" shapeId="21955" r:id="rId10"/>
      </mc:Fallback>
    </mc:AlternateContent>
    <mc:AlternateContent xmlns:mc="http://schemas.openxmlformats.org/markup-compatibility/2006">
      <mc:Choice Requires="x14">
        <oleObject progId="Equation.DSMT4" shapeId="21956" r:id="rId12">
          <objectPr defaultSize="0" autoPict="0" r:id="rId9">
            <anchor moveWithCells="1" sizeWithCells="1">
              <from>
                <xdr:col>10</xdr:col>
                <xdr:colOff>180975</xdr:colOff>
                <xdr:row>73</xdr:row>
                <xdr:rowOff>171450</xdr:rowOff>
              </from>
              <to>
                <xdr:col>18</xdr:col>
                <xdr:colOff>257175</xdr:colOff>
                <xdr:row>85</xdr:row>
                <xdr:rowOff>47625</xdr:rowOff>
              </to>
            </anchor>
          </objectPr>
        </oleObject>
      </mc:Choice>
      <mc:Fallback>
        <oleObject progId="Equation.DSMT4" shapeId="21956" r:id="rId12"/>
      </mc:Fallback>
    </mc:AlternateContent>
    <mc:AlternateContent xmlns:mc="http://schemas.openxmlformats.org/markup-compatibility/2006">
      <mc:Choice Requires="x14">
        <oleObject progId="Equation.DSMT4" shapeId="21957" r:id="rId13">
          <objectPr defaultSize="0" autoPict="0" r:id="rId5">
            <anchor moveWithCells="1" sizeWithCells="1">
              <from>
                <xdr:col>1</xdr:col>
                <xdr:colOff>38100</xdr:colOff>
                <xdr:row>80</xdr:row>
                <xdr:rowOff>152400</xdr:rowOff>
              </from>
              <to>
                <xdr:col>2</xdr:col>
                <xdr:colOff>781050</xdr:colOff>
                <xdr:row>84</xdr:row>
                <xdr:rowOff>28575</xdr:rowOff>
              </to>
            </anchor>
          </objectPr>
        </oleObject>
      </mc:Choice>
      <mc:Fallback>
        <oleObject progId="Equation.DSMT4" shapeId="21957" r:id="rId13"/>
      </mc:Fallback>
    </mc:AlternateContent>
    <mc:AlternateContent xmlns:mc="http://schemas.openxmlformats.org/markup-compatibility/2006">
      <mc:Choice Requires="x14">
        <oleObject progId="Equation.DSMT4" shapeId="21958" r:id="rId14">
          <objectPr defaultSize="0" autoPict="0" r:id="rId15">
            <anchor moveWithCells="1" sizeWithCells="1">
              <from>
                <xdr:col>26</xdr:col>
                <xdr:colOff>171450</xdr:colOff>
                <xdr:row>127</xdr:row>
                <xdr:rowOff>9525</xdr:rowOff>
              </from>
              <to>
                <xdr:col>34</xdr:col>
                <xdr:colOff>314325</xdr:colOff>
                <xdr:row>133</xdr:row>
                <xdr:rowOff>85725</xdr:rowOff>
              </to>
            </anchor>
          </objectPr>
        </oleObject>
      </mc:Choice>
      <mc:Fallback>
        <oleObject progId="Equation.DSMT4" shapeId="21958" r:id="rId14"/>
      </mc:Fallback>
    </mc:AlternateContent>
    <mc:AlternateContent xmlns:mc="http://schemas.openxmlformats.org/markup-compatibility/2006">
      <mc:Choice Requires="x14">
        <oleObject progId="Equation.DSMT4" shapeId="21959" r:id="rId16">
          <objectPr defaultSize="0" autoPict="0" r:id="rId15">
            <anchor moveWithCells="1" sizeWithCells="1">
              <from>
                <xdr:col>14</xdr:col>
                <xdr:colOff>209550</xdr:colOff>
                <xdr:row>63</xdr:row>
                <xdr:rowOff>180975</xdr:rowOff>
              </from>
              <to>
                <xdr:col>22</xdr:col>
                <xdr:colOff>352425</xdr:colOff>
                <xdr:row>70</xdr:row>
                <xdr:rowOff>114300</xdr:rowOff>
              </to>
            </anchor>
          </objectPr>
        </oleObject>
      </mc:Choice>
      <mc:Fallback>
        <oleObject progId="Equation.DSMT4" shapeId="21959" r:id="rId16"/>
      </mc:Fallback>
    </mc:AlternateContent>
    <mc:AlternateContent xmlns:mc="http://schemas.openxmlformats.org/markup-compatibility/2006">
      <mc:Choice Requires="x14">
        <oleObject progId="Equation.DSMT4" shapeId="21960" r:id="rId17">
          <objectPr defaultSize="0" autoPict="0" r:id="rId11">
            <anchor moveWithCells="1" sizeWithCells="1">
              <from>
                <xdr:col>4</xdr:col>
                <xdr:colOff>381000</xdr:colOff>
                <xdr:row>81</xdr:row>
                <xdr:rowOff>0</xdr:rowOff>
              </from>
              <to>
                <xdr:col>5</xdr:col>
                <xdr:colOff>838200</xdr:colOff>
                <xdr:row>83</xdr:row>
                <xdr:rowOff>142875</xdr:rowOff>
              </to>
            </anchor>
          </objectPr>
        </oleObject>
      </mc:Choice>
      <mc:Fallback>
        <oleObject progId="Equation.DSMT4" shapeId="21960" r:id="rId17"/>
      </mc:Fallback>
    </mc:AlternateContent>
    <mc:AlternateContent xmlns:mc="http://schemas.openxmlformats.org/markup-compatibility/2006">
      <mc:Choice Requires="x14">
        <oleObject progId="Equation.DSMT4" shapeId="21961" r:id="rId18">
          <objectPr defaultSize="0" autoPict="0" r:id="rId5">
            <anchor moveWithCells="1" sizeWithCells="1">
              <from>
                <xdr:col>1</xdr:col>
                <xdr:colOff>57150</xdr:colOff>
                <xdr:row>138</xdr:row>
                <xdr:rowOff>161925</xdr:rowOff>
              </from>
              <to>
                <xdr:col>2</xdr:col>
                <xdr:colOff>800100</xdr:colOff>
                <xdr:row>142</xdr:row>
                <xdr:rowOff>38100</xdr:rowOff>
              </to>
            </anchor>
          </objectPr>
        </oleObject>
      </mc:Choice>
      <mc:Fallback>
        <oleObject progId="Equation.DSMT4" shapeId="21961" r:id="rId18"/>
      </mc:Fallback>
    </mc:AlternateContent>
    <mc:AlternateContent xmlns:mc="http://schemas.openxmlformats.org/markup-compatibility/2006">
      <mc:Choice Requires="x14">
        <oleObject progId="Equation.DSMT4" shapeId="21962" r:id="rId19">
          <objectPr defaultSize="0" autoPict="0" r:id="rId11">
            <anchor moveWithCells="1" sizeWithCells="1">
              <from>
                <xdr:col>4</xdr:col>
                <xdr:colOff>409575</xdr:colOff>
                <xdr:row>139</xdr:row>
                <xdr:rowOff>28575</xdr:rowOff>
              </from>
              <to>
                <xdr:col>5</xdr:col>
                <xdr:colOff>866775</xdr:colOff>
                <xdr:row>141</xdr:row>
                <xdr:rowOff>171450</xdr:rowOff>
              </to>
            </anchor>
          </objectPr>
        </oleObject>
      </mc:Choice>
      <mc:Fallback>
        <oleObject progId="Equation.DSMT4" shapeId="21962" r:id="rId19"/>
      </mc:Fallback>
    </mc:AlternateContent>
    <mc:AlternateContent xmlns:mc="http://schemas.openxmlformats.org/markup-compatibility/2006">
      <mc:Choice Requires="x14">
        <oleObject progId="Equation.DSMT4" shapeId="21963" r:id="rId20">
          <objectPr defaultSize="0" autoPict="0" r:id="rId15">
            <anchor moveWithCells="1" sizeWithCells="1">
              <from>
                <xdr:col>46</xdr:col>
                <xdr:colOff>171450</xdr:colOff>
                <xdr:row>201</xdr:row>
                <xdr:rowOff>9525</xdr:rowOff>
              </from>
              <to>
                <xdr:col>54</xdr:col>
                <xdr:colOff>314325</xdr:colOff>
                <xdr:row>207</xdr:row>
                <xdr:rowOff>133350</xdr:rowOff>
              </to>
            </anchor>
          </objectPr>
        </oleObject>
      </mc:Choice>
      <mc:Fallback>
        <oleObject progId="Equation.DSMT4" shapeId="21963" r:id="rId20"/>
      </mc:Fallback>
    </mc:AlternateContent>
    <mc:AlternateContent xmlns:mc="http://schemas.openxmlformats.org/markup-compatibility/2006">
      <mc:Choice Requires="x14">
        <oleObject progId="Equation.DSMT4" shapeId="21952" r:id="rId21">
          <objectPr defaultSize="0" autoPict="0" r:id="rId22">
            <anchor moveWithCells="1" sizeWithCells="1">
              <from>
                <xdr:col>6</xdr:col>
                <xdr:colOff>409575</xdr:colOff>
                <xdr:row>15</xdr:row>
                <xdr:rowOff>123825</xdr:rowOff>
              </from>
              <to>
                <xdr:col>11</xdr:col>
                <xdr:colOff>514350</xdr:colOff>
                <xdr:row>18</xdr:row>
                <xdr:rowOff>133350</xdr:rowOff>
              </to>
            </anchor>
          </objectPr>
        </oleObject>
      </mc:Choice>
      <mc:Fallback>
        <oleObject progId="Equation.DSMT4" shapeId="21952" r:id="rId21"/>
      </mc:Fallback>
    </mc:AlternateContent>
    <mc:AlternateContent xmlns:mc="http://schemas.openxmlformats.org/markup-compatibility/2006">
      <mc:Choice Requires="x14">
        <oleObject progId="Equation.DSMT4" shapeId="21953" r:id="rId23">
          <objectPr defaultSize="0" autoPict="0" r:id="rId24">
            <anchor moveWithCells="1" sizeWithCells="1">
              <from>
                <xdr:col>4</xdr:col>
                <xdr:colOff>28575</xdr:colOff>
                <xdr:row>15</xdr:row>
                <xdr:rowOff>95250</xdr:rowOff>
              </from>
              <to>
                <xdr:col>5</xdr:col>
                <xdr:colOff>285750</xdr:colOff>
                <xdr:row>17</xdr:row>
                <xdr:rowOff>28575</xdr:rowOff>
              </to>
            </anchor>
          </objectPr>
        </oleObject>
      </mc:Choice>
      <mc:Fallback>
        <oleObject progId="Equation.DSMT4" shapeId="21953" r:id="rId2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81"/>
  <sheetViews>
    <sheetView workbookViewId="0">
      <selection activeCell="N12" sqref="N12"/>
    </sheetView>
  </sheetViews>
  <sheetFormatPr baseColWidth="10" defaultRowHeight="15" x14ac:dyDescent="0.25"/>
  <cols>
    <col min="1" max="1" width="12.7109375" style="3" customWidth="1"/>
    <col min="2" max="2" width="13.28515625" style="3" customWidth="1"/>
    <col min="3" max="3" width="12.28515625" style="3" customWidth="1"/>
    <col min="4" max="7" width="13.28515625" style="3" customWidth="1"/>
    <col min="8" max="8" width="14.7109375" style="3" customWidth="1"/>
    <col min="9" max="16384" width="11.42578125" style="3"/>
  </cols>
  <sheetData>
    <row r="1" spans="2:5" x14ac:dyDescent="0.25">
      <c r="B1" s="1"/>
      <c r="C1" s="2"/>
    </row>
    <row r="2" spans="2:5" ht="18.75" x14ac:dyDescent="0.25">
      <c r="B2" s="1"/>
      <c r="C2" s="5" t="s">
        <v>191</v>
      </c>
    </row>
    <row r="4" spans="2:5" x14ac:dyDescent="0.25">
      <c r="B4" s="6"/>
    </row>
    <row r="11" spans="2:5" x14ac:dyDescent="0.25">
      <c r="C11" s="1"/>
    </row>
    <row r="12" spans="2:5" x14ac:dyDescent="0.25">
      <c r="C12" s="1"/>
    </row>
    <row r="13" spans="2:5" ht="19.5" customHeight="1" x14ac:dyDescent="0.25">
      <c r="E13" s="5" t="s">
        <v>114</v>
      </c>
    </row>
    <row r="14" spans="2:5" ht="18.75" x14ac:dyDescent="0.25">
      <c r="E14" s="5"/>
    </row>
    <row r="15" spans="2:5" x14ac:dyDescent="0.25">
      <c r="B15" s="8"/>
      <c r="C15" s="9"/>
      <c r="D15" s="9"/>
      <c r="E15" s="8"/>
    </row>
    <row r="16" spans="2:5" x14ac:dyDescent="0.25">
      <c r="B16" s="8"/>
      <c r="C16" s="9"/>
      <c r="D16" s="3" t="s">
        <v>179</v>
      </c>
      <c r="E16" s="8"/>
    </row>
    <row r="17" spans="2:10" x14ac:dyDescent="0.25">
      <c r="D17" s="11">
        <v>2.5000000000000001E-2</v>
      </c>
      <c r="E17" s="11">
        <f>SQRT(4+PI()*PI()*D17)</f>
        <v>2.0607620216869376</v>
      </c>
      <c r="F17" s="11"/>
    </row>
    <row r="18" spans="2:10" x14ac:dyDescent="0.25">
      <c r="C18" s="19"/>
      <c r="D18" s="11">
        <v>0.05</v>
      </c>
      <c r="E18" s="11">
        <f t="shared" ref="E18:E22" si="0">SQRT(4+PI()*PI()*D18)</f>
        <v>2.1197830596677738</v>
      </c>
      <c r="F18" s="11"/>
    </row>
    <row r="19" spans="2:10" x14ac:dyDescent="0.25">
      <c r="C19" s="19"/>
      <c r="D19" s="11">
        <v>7.4999999999999997E-2</v>
      </c>
      <c r="E19" s="11">
        <f t="shared" si="0"/>
        <v>2.1772047055988333</v>
      </c>
      <c r="F19" s="11"/>
    </row>
    <row r="20" spans="2:10" x14ac:dyDescent="0.25">
      <c r="C20" s="19"/>
      <c r="D20" s="11">
        <v>0.1</v>
      </c>
      <c r="E20" s="11">
        <f t="shared" si="0"/>
        <v>2.2331503397910621</v>
      </c>
      <c r="F20" s="11"/>
    </row>
    <row r="21" spans="2:10" x14ac:dyDescent="0.25">
      <c r="C21" s="19"/>
      <c r="D21" s="11">
        <v>0.125</v>
      </c>
      <c r="E21" s="11">
        <f>SQRT(4+PI()*PI()*D21)</f>
        <v>2.2877282509371977</v>
      </c>
      <c r="F21" s="11"/>
    </row>
    <row r="22" spans="2:10" x14ac:dyDescent="0.25">
      <c r="C22" s="19"/>
      <c r="D22" s="11">
        <v>0.15</v>
      </c>
      <c r="E22" s="11">
        <f t="shared" si="0"/>
        <v>2.341034100598153</v>
      </c>
      <c r="F22" s="11"/>
    </row>
    <row r="23" spans="2:10" x14ac:dyDescent="0.25">
      <c r="C23" s="19"/>
      <c r="D23" s="20"/>
    </row>
    <row r="24" spans="2:10" x14ac:dyDescent="0.25">
      <c r="B24" s="1"/>
    </row>
    <row r="25" spans="2:10" x14ac:dyDescent="0.25">
      <c r="B25" s="1"/>
    </row>
    <row r="26" spans="2:10" x14ac:dyDescent="0.25">
      <c r="C26" s="7"/>
    </row>
    <row r="27" spans="2:10" ht="18.75" x14ac:dyDescent="0.3">
      <c r="B27" s="1"/>
      <c r="C27" s="21" t="s">
        <v>184</v>
      </c>
    </row>
    <row r="28" spans="2:10" ht="18.75" x14ac:dyDescent="0.25">
      <c r="B28" s="1"/>
      <c r="C28" s="5" t="s">
        <v>185</v>
      </c>
      <c r="E28" s="5"/>
    </row>
    <row r="29" spans="2:10" x14ac:dyDescent="0.25">
      <c r="B29" s="1"/>
    </row>
    <row r="30" spans="2:10" ht="18.75" x14ac:dyDescent="0.25">
      <c r="B30" s="16"/>
      <c r="C30" s="3" t="s">
        <v>179</v>
      </c>
      <c r="D30" s="3">
        <v>7.4999999999999997E-2</v>
      </c>
      <c r="E30" s="5"/>
      <c r="J30" s="14" t="s">
        <v>92</v>
      </c>
    </row>
    <row r="31" spans="2:10" x14ac:dyDescent="0.25">
      <c r="B31" s="16"/>
      <c r="C31" s="16"/>
      <c r="D31" s="16"/>
      <c r="E31" s="16"/>
      <c r="F31" s="3" t="s">
        <v>115</v>
      </c>
      <c r="G31" s="3">
        <f>100000*MDETERM(B41:N53)</f>
        <v>1.1549203837018334E-6</v>
      </c>
    </row>
    <row r="32" spans="2:10" ht="18" x14ac:dyDescent="0.25">
      <c r="B32" s="16"/>
      <c r="C32" s="17" t="s">
        <v>180</v>
      </c>
      <c r="D32" s="16">
        <f>1/8</f>
        <v>0.125</v>
      </c>
      <c r="E32" s="16"/>
      <c r="F32" s="16"/>
    </row>
    <row r="35" spans="1:23" x14ac:dyDescent="0.25">
      <c r="C35" s="14"/>
      <c r="D35" s="18"/>
      <c r="E35" s="16"/>
      <c r="F35" s="16"/>
    </row>
    <row r="36" spans="1:23" x14ac:dyDescent="0.25">
      <c r="C36" s="19" t="s">
        <v>116</v>
      </c>
      <c r="D36" s="9">
        <v>-2.0625761716609685</v>
      </c>
      <c r="E36" s="16"/>
      <c r="F36" s="16"/>
      <c r="H36" s="13">
        <f>PI()/SQRT(-D36)</f>
        <v>2.1874839470249503</v>
      </c>
    </row>
    <row r="37" spans="1:23" x14ac:dyDescent="0.25">
      <c r="C37" s="14"/>
      <c r="D37" s="18"/>
      <c r="E37" s="16"/>
      <c r="F37" s="16"/>
    </row>
    <row r="38" spans="1:23" x14ac:dyDescent="0.25">
      <c r="C38" s="14"/>
      <c r="D38" s="18"/>
      <c r="E38" s="16"/>
      <c r="F38" s="16"/>
    </row>
    <row r="39" spans="1:23" x14ac:dyDescent="0.25">
      <c r="C39" s="16"/>
      <c r="D39" s="18"/>
      <c r="E39" s="16"/>
      <c r="F39" s="16"/>
    </row>
    <row r="40" spans="1:23" x14ac:dyDescent="0.25">
      <c r="B40" s="4" t="s">
        <v>65</v>
      </c>
      <c r="C40" s="4" t="s">
        <v>0</v>
      </c>
      <c r="D40" s="4" t="s">
        <v>1</v>
      </c>
      <c r="E40" s="4" t="s">
        <v>2</v>
      </c>
      <c r="F40" s="4" t="s">
        <v>3</v>
      </c>
      <c r="G40" s="4" t="s">
        <v>4</v>
      </c>
      <c r="H40" s="4" t="s">
        <v>5</v>
      </c>
      <c r="I40" s="4" t="s">
        <v>6</v>
      </c>
      <c r="J40" s="4" t="s">
        <v>7</v>
      </c>
      <c r="K40" s="4" t="s">
        <v>31</v>
      </c>
      <c r="L40" s="4" t="s">
        <v>32</v>
      </c>
      <c r="M40" s="4" t="s">
        <v>33</v>
      </c>
      <c r="N40" s="4" t="s">
        <v>42</v>
      </c>
      <c r="W40" s="4"/>
    </row>
    <row r="41" spans="1:23" x14ac:dyDescent="0.25">
      <c r="A41" s="3" t="s">
        <v>60</v>
      </c>
      <c r="B41" s="8">
        <f>(1+$D$36*$D$30)*(1)-$D$32*$D$32*$D$36/12*(-1)</f>
        <v>0.84262114106857722</v>
      </c>
      <c r="C41" s="8">
        <f>(1+$D$36*$D$30)*(-4)-$D$32*$D$32*$D$36/12*(16)</f>
        <v>-3.3382568115921059</v>
      </c>
      <c r="D41" s="8">
        <f>(1+$D$36*$D$30)*(6)-$D$32*$D$32*$D$36/12*(-30)</f>
        <v>4.9912713410470575</v>
      </c>
      <c r="E41" s="8">
        <f>(1+$D$36*$D$30)*(-4)-$D$32*$D$32*$D$36/12*(16)</f>
        <v>-3.3382568115921059</v>
      </c>
      <c r="F41" s="8">
        <f>(1+$D$36*$D$30)*(1)-$D$32*$D$32*$D$36/12*(-1)</f>
        <v>0.84262114106857722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P41" s="8"/>
      <c r="W41" s="8"/>
    </row>
    <row r="42" spans="1:23" x14ac:dyDescent="0.25">
      <c r="A42" s="3" t="s">
        <v>61</v>
      </c>
      <c r="B42" s="8">
        <v>0</v>
      </c>
      <c r="C42" s="8">
        <f>(1+$D$36*$D$30)*(1)-$D$32*$D$32*$D$36/12*(-1)</f>
        <v>0.84262114106857722</v>
      </c>
      <c r="D42" s="8">
        <f>(1+$D$36*$D$30)*(-4)-$D$32*$D$32*$D$36/12*(16)</f>
        <v>-3.3382568115921059</v>
      </c>
      <c r="E42" s="8">
        <f>(1+$D$36*$D$30)*(6)-$D$32*$D$32*$D$36/12*(-30)</f>
        <v>4.9912713410470575</v>
      </c>
      <c r="F42" s="8">
        <f>(1+$D$36*$D$30)*(-4)-$D$32*$D$32*$D$36/12*(16)</f>
        <v>-3.3382568115921059</v>
      </c>
      <c r="G42" s="8">
        <f>(1+$D$36*$D$30)*(1)-$D$32*$D$32*$D$36/12*(-1)</f>
        <v>0.84262114106857722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P42" s="8"/>
      <c r="W42" s="8"/>
    </row>
    <row r="43" spans="1:23" x14ac:dyDescent="0.25">
      <c r="A43" s="3" t="s">
        <v>62</v>
      </c>
      <c r="B43" s="8">
        <v>0</v>
      </c>
      <c r="C43" s="8">
        <v>0</v>
      </c>
      <c r="D43" s="8">
        <f>(1+$D$36*$D$30)*(1)-$D$32*$D$32*$D$36/12*(-1)</f>
        <v>0.84262114106857722</v>
      </c>
      <c r="E43" s="8">
        <f>(1+$D$36*$D$30)*(-4)-$D$32*$D$32*$D$36/12*(16)</f>
        <v>-3.3382568115921059</v>
      </c>
      <c r="F43" s="8">
        <f>(1+$D$36*$D$30)*(6)-$D$32*$D$32*$D$36/12*(-30)</f>
        <v>4.9912713410470575</v>
      </c>
      <c r="G43" s="8">
        <f>(1+$D$36*$D$30)*(-4)-$D$32*$D$32*$D$36/12*(16)</f>
        <v>-3.3382568115921059</v>
      </c>
      <c r="H43" s="8">
        <f>(1+$D$36*$D$30)*(1)-$D$32*$D$32*$D$36/12*(-1)</f>
        <v>0.84262114106857722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P43" s="8"/>
      <c r="W43" s="8"/>
    </row>
    <row r="44" spans="1:23" x14ac:dyDescent="0.25">
      <c r="A44" s="3" t="s">
        <v>63</v>
      </c>
      <c r="B44" s="8">
        <v>0</v>
      </c>
      <c r="C44" s="8">
        <v>0</v>
      </c>
      <c r="D44" s="8">
        <v>0</v>
      </c>
      <c r="E44" s="8">
        <f>(1+$D$36*$D$30)*(1)-$D$32*$D$32*$D$36/12*(-1)</f>
        <v>0.84262114106857722</v>
      </c>
      <c r="F44" s="8">
        <f>(1+$D$36*$D$30)*(-4)-$D$32*$D$32*$D$36/12*(16)</f>
        <v>-3.3382568115921059</v>
      </c>
      <c r="G44" s="8">
        <f>(1+$D$36*$D$30)*(6)-$D$32*$D$32*$D$36/12*(-30)</f>
        <v>4.9912713410470575</v>
      </c>
      <c r="H44" s="8">
        <f>(1+$D$36*$D$30)*(-4)-$D$32*$D$32*$D$36/12*(16)</f>
        <v>-3.3382568115921059</v>
      </c>
      <c r="I44" s="8">
        <f>(1+$D$36*$D$30)*(1)-$D$32*$D$32*$D$36/12*(-1)</f>
        <v>0.84262114106857722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P44" s="8"/>
      <c r="W44" s="8"/>
    </row>
    <row r="45" spans="1:23" x14ac:dyDescent="0.25">
      <c r="A45" s="3" t="s">
        <v>64</v>
      </c>
      <c r="B45" s="8">
        <v>0</v>
      </c>
      <c r="C45" s="8">
        <v>0</v>
      </c>
      <c r="D45" s="8">
        <v>0</v>
      </c>
      <c r="E45" s="8">
        <v>0</v>
      </c>
      <c r="F45" s="8">
        <f>(1+$D$36*$D$30)*(1)-$D$32*$D$32*$D$36/12*(-1)</f>
        <v>0.84262114106857722</v>
      </c>
      <c r="G45" s="8">
        <f>(1+$D$36*$D$30)*(-4)-$D$32*$D$32*$D$36/12*(16)</f>
        <v>-3.3382568115921059</v>
      </c>
      <c r="H45" s="8">
        <f>(1+$D$36*$D$30)*(6)-$D$32*$D$32*$D$36/12*(-30)</f>
        <v>4.9912713410470575</v>
      </c>
      <c r="I45" s="8">
        <f>(1+$D$36*$D$30)*(-4)-$D$32*$D$32*$D$36/12*(16)</f>
        <v>-3.3382568115921059</v>
      </c>
      <c r="J45" s="8">
        <f>(1+$D$36*$D$30)*(1)-$D$32*$D$32*$D$36/12*(-1)</f>
        <v>0.84262114106857722</v>
      </c>
      <c r="K45" s="8">
        <v>0</v>
      </c>
      <c r="L45" s="8">
        <v>0</v>
      </c>
      <c r="M45" s="8">
        <v>0</v>
      </c>
      <c r="N45" s="8">
        <v>0</v>
      </c>
      <c r="P45" s="8"/>
      <c r="W45" s="8"/>
    </row>
    <row r="46" spans="1:23" x14ac:dyDescent="0.25">
      <c r="A46" s="3" t="s">
        <v>93</v>
      </c>
      <c r="B46" s="8">
        <v>0</v>
      </c>
      <c r="C46" s="8">
        <v>0</v>
      </c>
      <c r="D46" s="8">
        <v>0</v>
      </c>
      <c r="E46" s="8">
        <v>0</v>
      </c>
      <c r="F46" s="8">
        <v>0</v>
      </c>
      <c r="G46" s="8">
        <f>(1+$D$36*$D$30)*(1)-$D$32*$D$32*$D$36/12*(-1)</f>
        <v>0.84262114106857722</v>
      </c>
      <c r="H46" s="8">
        <f>(1+$D$36*$D$30)*(-4)-$D$32*$D$32*$D$36/12*(16)</f>
        <v>-3.3382568115921059</v>
      </c>
      <c r="I46" s="8">
        <f>(1+$D$36*$D$30)*(6)-$D$32*$D$32*$D$36/12*(-30)</f>
        <v>4.9912713410470575</v>
      </c>
      <c r="J46" s="8">
        <f>(1+$D$36*$D$30)*(-4)-$D$32*$D$32*$D$36/12*(16)</f>
        <v>-3.3382568115921059</v>
      </c>
      <c r="K46" s="8">
        <f>(1+$D$36*$D$30)*(1)-$D$32*$D$32*$D$36/12*(-1)</f>
        <v>0.84262114106857722</v>
      </c>
      <c r="L46" s="8">
        <v>0</v>
      </c>
      <c r="M46" s="8">
        <v>0</v>
      </c>
      <c r="N46" s="8">
        <v>0</v>
      </c>
      <c r="P46" s="8"/>
      <c r="W46" s="8"/>
    </row>
    <row r="47" spans="1:23" x14ac:dyDescent="0.25">
      <c r="A47" s="3" t="s">
        <v>94</v>
      </c>
      <c r="B47" s="8">
        <v>0</v>
      </c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8">
        <f>(1+$D$36*$D$30)*(1)-$D$32*$D$32*$D$36/12*(-1)</f>
        <v>0.84262114106857722</v>
      </c>
      <c r="I47" s="8">
        <f>(1+$D$36*$D$30)*(-4)-$D$32*$D$32*$D$36/12*(16)</f>
        <v>-3.3382568115921059</v>
      </c>
      <c r="J47" s="8">
        <f>(1+$D$36*$D$30)*(6)-$D$32*$D$32*$D$36/12*(-30)</f>
        <v>4.9912713410470575</v>
      </c>
      <c r="K47" s="8">
        <f>(1+$D$36*$D$30)*(-4)-$D$32*$D$32*$D$36/12*(16)</f>
        <v>-3.3382568115921059</v>
      </c>
      <c r="L47" s="8">
        <f>(1+$D$36*$D$30)*(1)-$D$32*$D$32*$D$36/12*(-1)</f>
        <v>0.84262114106857722</v>
      </c>
      <c r="M47" s="8">
        <v>0</v>
      </c>
      <c r="N47" s="8">
        <v>0</v>
      </c>
      <c r="P47" s="8"/>
      <c r="W47" s="8"/>
    </row>
    <row r="48" spans="1:23" x14ac:dyDescent="0.25">
      <c r="A48" s="3" t="s">
        <v>95</v>
      </c>
      <c r="B48" s="8">
        <v>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f>(1+$D$36*$D$30)*(1)-$D$32*$D$32*$D$36/12*(-1)</f>
        <v>0.84262114106857722</v>
      </c>
      <c r="J48" s="8">
        <f>(1+$D$36*$D$30)*(-4)-$D$32*$D$32*$D$36/12*(16)</f>
        <v>-3.3382568115921059</v>
      </c>
      <c r="K48" s="8">
        <f>(1+$D$36*$D$30)*(6)-$D$32*$D$32*$D$36/12*(-30)</f>
        <v>4.9912713410470575</v>
      </c>
      <c r="L48" s="8">
        <f>(1+$D$36*$D$30)*(-4)-$D$32*$D$32*$D$36/12*(16)</f>
        <v>-3.3382568115921059</v>
      </c>
      <c r="M48" s="8">
        <f>(1+$D$36*$D$30)*(1)-$D$32*$D$32*$D$36/12*(-1)</f>
        <v>0.84262114106857722</v>
      </c>
      <c r="N48" s="8">
        <v>0</v>
      </c>
      <c r="P48" s="8"/>
      <c r="W48" s="8"/>
    </row>
    <row r="49" spans="1:23" x14ac:dyDescent="0.25">
      <c r="A49" s="3" t="s">
        <v>96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f>(1+$D$36*$D$30)*(1)-$D$32*$D$32*$D$36/12*(-1)</f>
        <v>0.84262114106857722</v>
      </c>
      <c r="K49" s="8">
        <f>(1+$D$36*$D$30)*(-4)-$D$32*$D$32*$D$36/12*(16)</f>
        <v>-3.3382568115921059</v>
      </c>
      <c r="L49" s="8">
        <f>(1+$D$36*$D$30)*(6)-$D$32*$D$32*$D$36/12*(-30)</f>
        <v>4.9912713410470575</v>
      </c>
      <c r="M49" s="8">
        <f>(1+$D$36*$D$30)*(-4)-$D$32*$D$32*$D$36/12*(16)</f>
        <v>-3.3382568115921059</v>
      </c>
      <c r="N49" s="8">
        <f>(1+$D$36*$D$30)*(1)-$D$32*$D$32*$D$36/12*(-1)</f>
        <v>0.84262114106857722</v>
      </c>
      <c r="P49" s="8"/>
      <c r="W49" s="8"/>
    </row>
    <row r="50" spans="1:23" x14ac:dyDescent="0.25">
      <c r="A50" s="3" t="s">
        <v>19</v>
      </c>
      <c r="B50" s="8">
        <v>0</v>
      </c>
      <c r="C50" s="8">
        <v>0</v>
      </c>
      <c r="D50" s="8">
        <v>1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P50" s="8"/>
      <c r="W50" s="8"/>
    </row>
    <row r="51" spans="1:23" x14ac:dyDescent="0.25">
      <c r="A51" s="3" t="s">
        <v>20</v>
      </c>
      <c r="B51" s="8">
        <f>D30/D32/D32*(1+D36*D30)/2*(-1)+1/12</f>
        <v>-1.9454029557676924</v>
      </c>
      <c r="C51" s="8">
        <f>D30/D32/D32*(1+D36*D30)/2*(2)-8/12</f>
        <v>3.3908059115353848</v>
      </c>
      <c r="D51" s="8">
        <v>0</v>
      </c>
      <c r="E51" s="8">
        <f>D30/D32/D32*(1+D36*D30)/2*(-2)+8/12</f>
        <v>-3.3908059115353848</v>
      </c>
      <c r="F51" s="8">
        <f>D30/D32/D32*(1+D36*D30)/2*(1)-1/12</f>
        <v>1.9454029557676924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P51" s="8"/>
      <c r="W51" s="8"/>
    </row>
    <row r="52" spans="1:23" x14ac:dyDescent="0.25">
      <c r="A52" s="3" t="s">
        <v>29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-1</v>
      </c>
      <c r="K52" s="8">
        <v>16</v>
      </c>
      <c r="L52" s="8">
        <v>-30</v>
      </c>
      <c r="M52" s="8">
        <v>16</v>
      </c>
      <c r="N52" s="8">
        <v>-1</v>
      </c>
      <c r="P52" s="8"/>
      <c r="W52" s="8"/>
    </row>
    <row r="53" spans="1:23" x14ac:dyDescent="0.25">
      <c r="A53" s="3" t="s">
        <v>30</v>
      </c>
      <c r="B53" s="8">
        <v>0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f>-(1+D36*D30)/2*(-1)+D32*D32*D36/12*(1)</f>
        <v>0.41996774750586346</v>
      </c>
      <c r="K53" s="8">
        <f>-(1+D36*D30)/2*(2)+D32*D32*D36/12*(-8)</f>
        <v>-0.82382161867062564</v>
      </c>
      <c r="L53" s="8">
        <v>0</v>
      </c>
      <c r="M53" s="8">
        <f>-(1+D36*D30)/2*(-2)+D32*D32*D36/12*(8)</f>
        <v>0.82382161867062564</v>
      </c>
      <c r="N53" s="8">
        <f>-(1+D36*D30)/2*(1)+D32*D32*D36/12*(-1)</f>
        <v>-0.41996774750586346</v>
      </c>
      <c r="P53" s="8"/>
      <c r="W53" s="8"/>
    </row>
    <row r="54" spans="1:23" x14ac:dyDescent="0.25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Q54" s="8"/>
    </row>
    <row r="55" spans="1:23" x14ac:dyDescent="0.25"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Q55" s="8"/>
    </row>
    <row r="56" spans="1:23" x14ac:dyDescent="0.25"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Q56" s="8"/>
    </row>
    <row r="57" spans="1:23" x14ac:dyDescent="0.25"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Q57" s="8"/>
    </row>
    <row r="58" spans="1:23" x14ac:dyDescent="0.25">
      <c r="B58" s="7"/>
      <c r="C58" s="7"/>
      <c r="D58" s="7"/>
      <c r="E58" s="7"/>
      <c r="F58" s="7"/>
      <c r="G58" s="7"/>
      <c r="H58" s="7"/>
      <c r="I58" s="7"/>
      <c r="J58" s="7"/>
      <c r="K58" s="7"/>
      <c r="L58" s="8"/>
    </row>
    <row r="59" spans="1:23" x14ac:dyDescent="0.25">
      <c r="B59" s="7"/>
      <c r="C59" s="7"/>
      <c r="D59" s="7"/>
      <c r="E59" s="7"/>
      <c r="F59" s="7"/>
      <c r="G59" s="7"/>
      <c r="H59" s="7"/>
      <c r="I59" s="7"/>
      <c r="J59" s="7"/>
      <c r="K59" s="7"/>
      <c r="L59" s="8"/>
    </row>
    <row r="60" spans="1:23" x14ac:dyDescent="0.25">
      <c r="C60" s="7"/>
      <c r="D60" s="8"/>
      <c r="E60" s="7"/>
      <c r="F60" s="7"/>
      <c r="G60" s="14"/>
      <c r="H60" s="7"/>
      <c r="I60" s="7"/>
      <c r="K60" s="7"/>
      <c r="L60" s="8"/>
    </row>
    <row r="61" spans="1:23" x14ac:dyDescent="0.25">
      <c r="C61" s="7"/>
      <c r="D61" s="8"/>
      <c r="E61" s="7"/>
      <c r="F61" s="7"/>
      <c r="G61" s="7"/>
      <c r="H61" s="4"/>
      <c r="I61" s="4"/>
      <c r="J61" s="10"/>
      <c r="K61" s="7"/>
      <c r="L61" s="8"/>
    </row>
    <row r="62" spans="1:23" x14ac:dyDescent="0.25">
      <c r="C62" s="7"/>
      <c r="D62" s="8"/>
      <c r="E62" s="7"/>
      <c r="F62" s="8"/>
      <c r="G62" s="7"/>
      <c r="H62" s="8"/>
      <c r="I62" s="8"/>
      <c r="J62" s="8"/>
      <c r="K62" s="7"/>
      <c r="L62" s="8"/>
    </row>
    <row r="63" spans="1:23" x14ac:dyDescent="0.25">
      <c r="C63" s="7"/>
      <c r="D63" s="8"/>
      <c r="E63" s="7"/>
      <c r="F63" s="8"/>
      <c r="G63" s="7"/>
      <c r="H63" s="8"/>
      <c r="I63" s="8"/>
      <c r="J63" s="8"/>
      <c r="K63" s="7"/>
      <c r="L63" s="8"/>
    </row>
    <row r="64" spans="1:23" x14ac:dyDescent="0.25">
      <c r="C64" s="7"/>
      <c r="D64" s="8"/>
      <c r="E64" s="7"/>
      <c r="F64" s="8"/>
      <c r="G64" s="7"/>
      <c r="H64" s="8"/>
      <c r="I64" s="8"/>
      <c r="J64" s="8"/>
      <c r="K64" s="7"/>
      <c r="L64" s="8"/>
    </row>
    <row r="65" spans="2:13" x14ac:dyDescent="0.25">
      <c r="C65" s="7"/>
      <c r="D65" s="8"/>
      <c r="E65" s="7"/>
      <c r="F65" s="8"/>
      <c r="G65" s="7"/>
      <c r="H65" s="8"/>
      <c r="I65" s="8"/>
      <c r="J65" s="8"/>
      <c r="K65" s="7"/>
      <c r="L65" s="8"/>
    </row>
    <row r="66" spans="2:13" x14ac:dyDescent="0.25">
      <c r="C66" s="7"/>
      <c r="D66" s="8"/>
      <c r="E66" s="7"/>
      <c r="F66" s="8"/>
      <c r="G66" s="7"/>
      <c r="H66" s="8"/>
      <c r="I66" s="8"/>
      <c r="J66" s="8"/>
      <c r="K66" s="7"/>
      <c r="L66" s="8"/>
    </row>
    <row r="67" spans="2:13" x14ac:dyDescent="0.25">
      <c r="C67" s="7"/>
      <c r="D67" s="8"/>
      <c r="E67" s="7"/>
      <c r="F67" s="8"/>
      <c r="G67" s="7"/>
      <c r="H67" s="8"/>
      <c r="I67" s="8"/>
      <c r="J67" s="8"/>
      <c r="K67" s="7"/>
      <c r="L67" s="8"/>
    </row>
    <row r="68" spans="2:13" x14ac:dyDescent="0.25">
      <c r="C68" s="7"/>
      <c r="D68" s="8"/>
      <c r="E68" s="7"/>
      <c r="F68" s="8"/>
      <c r="G68" s="7"/>
      <c r="H68" s="8"/>
      <c r="I68" s="8"/>
      <c r="J68" s="8"/>
      <c r="K68" s="7"/>
      <c r="L68" s="11"/>
      <c r="M68" s="11"/>
    </row>
    <row r="69" spans="2:13" x14ac:dyDescent="0.25">
      <c r="C69" s="7"/>
      <c r="D69" s="8"/>
      <c r="F69" s="8"/>
      <c r="G69" s="7"/>
      <c r="H69" s="8"/>
      <c r="I69" s="8"/>
      <c r="J69" s="8"/>
      <c r="K69" s="7"/>
      <c r="L69" s="11"/>
      <c r="M69" s="11"/>
    </row>
    <row r="70" spans="2:13" x14ac:dyDescent="0.25">
      <c r="C70" s="7"/>
      <c r="D70" s="8"/>
      <c r="F70" s="8"/>
      <c r="G70" s="7"/>
      <c r="H70" s="8"/>
      <c r="I70" s="8"/>
      <c r="J70" s="8"/>
      <c r="K70" s="7"/>
      <c r="L70" s="11"/>
      <c r="M70" s="11"/>
    </row>
    <row r="71" spans="2:13" x14ac:dyDescent="0.25">
      <c r="B71" s="1"/>
      <c r="L71" s="11"/>
      <c r="M71" s="11"/>
    </row>
    <row r="72" spans="2:13" ht="18.75" x14ac:dyDescent="0.3">
      <c r="B72" s="1"/>
      <c r="D72" s="21" t="s">
        <v>184</v>
      </c>
      <c r="L72" s="11"/>
      <c r="M72" s="11"/>
    </row>
    <row r="73" spans="2:13" ht="18.75" x14ac:dyDescent="0.25">
      <c r="B73" s="1"/>
      <c r="D73" s="5" t="s">
        <v>186</v>
      </c>
      <c r="E73" s="5"/>
      <c r="L73" s="11"/>
      <c r="M73" s="11"/>
    </row>
    <row r="74" spans="2:13" x14ac:dyDescent="0.25">
      <c r="B74" s="1"/>
    </row>
    <row r="75" spans="2:13" ht="18.75" x14ac:dyDescent="0.25">
      <c r="B75" s="16"/>
      <c r="C75" s="3" t="s">
        <v>179</v>
      </c>
      <c r="D75" s="3">
        <v>2.5000000000000001E-2</v>
      </c>
      <c r="E75" s="5"/>
      <c r="J75" s="14" t="s">
        <v>92</v>
      </c>
    </row>
    <row r="76" spans="2:13" x14ac:dyDescent="0.25">
      <c r="B76" s="16"/>
      <c r="C76" s="16"/>
      <c r="D76" s="16"/>
      <c r="E76" s="16"/>
      <c r="F76" s="3" t="s">
        <v>115</v>
      </c>
      <c r="G76" s="3">
        <f>100000*MDETERM(B86:V106)</f>
        <v>-7.1829377859689792E-5</v>
      </c>
    </row>
    <row r="77" spans="2:13" ht="18" x14ac:dyDescent="0.25">
      <c r="B77" s="16"/>
      <c r="C77" s="17" t="s">
        <v>180</v>
      </c>
      <c r="D77" s="16">
        <f>1/16</f>
        <v>6.25E-2</v>
      </c>
      <c r="E77" s="16"/>
      <c r="F77" s="16"/>
    </row>
    <row r="80" spans="2:13" x14ac:dyDescent="0.25">
      <c r="C80" s="14"/>
      <c r="D80" s="18"/>
      <c r="E80" s="16"/>
      <c r="F80" s="16"/>
    </row>
    <row r="81" spans="1:22" x14ac:dyDescent="0.25">
      <c r="C81" s="19" t="s">
        <v>116</v>
      </c>
      <c r="D81" s="9">
        <v>-2.3181702588454653</v>
      </c>
      <c r="E81" s="16"/>
      <c r="F81" s="16"/>
      <c r="H81" s="13">
        <f>PI()/SQRT(-D81)</f>
        <v>2.0633704557872727</v>
      </c>
    </row>
    <row r="82" spans="1:22" x14ac:dyDescent="0.25">
      <c r="C82" s="14"/>
      <c r="D82" s="18"/>
      <c r="E82" s="16"/>
      <c r="F82" s="16"/>
    </row>
    <row r="83" spans="1:22" x14ac:dyDescent="0.25">
      <c r="C83" s="14"/>
      <c r="D83" s="18"/>
      <c r="E83" s="16"/>
      <c r="F83" s="16"/>
    </row>
    <row r="84" spans="1:22" x14ac:dyDescent="0.25">
      <c r="C84" s="16"/>
      <c r="D84" s="18"/>
      <c r="E84" s="16"/>
      <c r="F84" s="16"/>
    </row>
    <row r="85" spans="1:22" x14ac:dyDescent="0.25">
      <c r="B85" s="4" t="s">
        <v>65</v>
      </c>
      <c r="C85" s="4" t="s">
        <v>0</v>
      </c>
      <c r="D85" s="4" t="s">
        <v>1</v>
      </c>
      <c r="E85" s="4" t="s">
        <v>2</v>
      </c>
      <c r="F85" s="4" t="s">
        <v>3</v>
      </c>
      <c r="G85" s="4" t="s">
        <v>4</v>
      </c>
      <c r="H85" s="4" t="s">
        <v>5</v>
      </c>
      <c r="I85" s="4" t="s">
        <v>6</v>
      </c>
      <c r="J85" s="4" t="s">
        <v>7</v>
      </c>
      <c r="K85" s="4" t="s">
        <v>31</v>
      </c>
      <c r="L85" s="4" t="s">
        <v>32</v>
      </c>
      <c r="M85" s="4" t="s">
        <v>33</v>
      </c>
      <c r="N85" s="4" t="s">
        <v>42</v>
      </c>
      <c r="O85" s="4" t="s">
        <v>43</v>
      </c>
      <c r="P85" s="4" t="s">
        <v>44</v>
      </c>
      <c r="Q85" s="4" t="s">
        <v>45</v>
      </c>
      <c r="R85" s="4" t="s">
        <v>56</v>
      </c>
      <c r="S85" s="4" t="s">
        <v>57</v>
      </c>
      <c r="T85" s="4" t="s">
        <v>58</v>
      </c>
      <c r="U85" s="4" t="s">
        <v>59</v>
      </c>
      <c r="V85" s="4" t="s">
        <v>84</v>
      </c>
    </row>
    <row r="86" spans="1:22" x14ac:dyDescent="0.25">
      <c r="A86" s="3" t="s">
        <v>60</v>
      </c>
      <c r="B86" s="8">
        <f>(1+$D$81*$D$75)*(1)-$D$77*$D$77*$D$81/12*(-1)</f>
        <v>0.94129113081439542</v>
      </c>
      <c r="C86" s="8">
        <f>(1+$D$81*$D$75)*(-4)-$D$77*$D$77*$D$81/12*(16)</f>
        <v>-3.7561091706839669</v>
      </c>
      <c r="D86" s="8">
        <f>(1+$D$81*$D$75)*(6)-$D$77*$D$77*$D$81/12*(-30)</f>
        <v>5.629636079739142</v>
      </c>
      <c r="E86" s="8">
        <f>(1+$D$81*$D$75)*(-4)-$D$77*$D$77*$D$81/12*(16)</f>
        <v>-3.7561091706839669</v>
      </c>
      <c r="F86" s="8">
        <f>(1+$D$81*$D$75)*(1)-$D$77*$D$77*$D$81/12*(-1)</f>
        <v>0.94129113081439542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</row>
    <row r="87" spans="1:22" x14ac:dyDescent="0.25">
      <c r="A87" s="3" t="s">
        <v>61</v>
      </c>
      <c r="B87" s="8">
        <v>0</v>
      </c>
      <c r="C87" s="8">
        <f>(1+$D$81*$D$75)*(1)-$D$77*$D$77*$D$81/12*(-1)</f>
        <v>0.94129113081439542</v>
      </c>
      <c r="D87" s="8">
        <f>(1+$D$81*$D$75)*(-4)-$D$77*$D$77*$D$81/12*(16)</f>
        <v>-3.7561091706839669</v>
      </c>
      <c r="E87" s="8">
        <f>(1+$D$81*$D$75)*(6)-$D$77*$D$77*$D$81/12*(-30)</f>
        <v>5.629636079739142</v>
      </c>
      <c r="F87" s="8">
        <f>(1+$D$81*$D$75)*(-4)-$D$77*$D$77*$D$81/12*(16)</f>
        <v>-3.7561091706839669</v>
      </c>
      <c r="G87" s="8">
        <f>(1+$D$81*$D$75)*(1)-$D$77*$D$77*$D$81/12*(-1)</f>
        <v>0.94129113081439542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  <c r="U87" s="8">
        <v>0</v>
      </c>
      <c r="V87" s="8">
        <v>0</v>
      </c>
    </row>
    <row r="88" spans="1:22" x14ac:dyDescent="0.25">
      <c r="A88" s="3" t="s">
        <v>62</v>
      </c>
      <c r="B88" s="8">
        <v>0</v>
      </c>
      <c r="C88" s="8">
        <v>0</v>
      </c>
      <c r="D88" s="8">
        <f>(1+$D$81*$D$75)*(1)-$D$77*$D$77*$D$81/12*(-1)</f>
        <v>0.94129113081439542</v>
      </c>
      <c r="E88" s="8">
        <f>(1+$D$81*$D$75)*(-4)-$D$77*$D$77*$D$81/12*(16)</f>
        <v>-3.7561091706839669</v>
      </c>
      <c r="F88" s="8">
        <f>(1+$D$81*$D$75)*(6)-$D$77*$D$77*$D$81/12*(-30)</f>
        <v>5.629636079739142</v>
      </c>
      <c r="G88" s="8">
        <f>(1+$D$81*$D$75)*(-4)-$D$77*$D$77*$D$81/12*(16)</f>
        <v>-3.7561091706839669</v>
      </c>
      <c r="H88" s="8">
        <f>(1+$D$81*$D$75)*(1)-$D$77*$D$77*$D$81/12*(-1)</f>
        <v>0.94129113081439542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</row>
    <row r="89" spans="1:22" x14ac:dyDescent="0.25">
      <c r="A89" s="3" t="s">
        <v>63</v>
      </c>
      <c r="B89" s="8">
        <v>0</v>
      </c>
      <c r="C89" s="8">
        <v>0</v>
      </c>
      <c r="D89" s="8">
        <v>0</v>
      </c>
      <c r="E89" s="8">
        <f>(1+$D$81*$D$75)*(1)-$D$77*$D$77*$D$81/12*(-1)</f>
        <v>0.94129113081439542</v>
      </c>
      <c r="F89" s="8">
        <f>(1+$D$81*$D$75)*(-4)-$D$77*$D$77*$D$81/12*(16)</f>
        <v>-3.7561091706839669</v>
      </c>
      <c r="G89" s="8">
        <f>(1+$D$81*$D$75)*(6)-$D$77*$D$77*$D$81/12*(-30)</f>
        <v>5.629636079739142</v>
      </c>
      <c r="H89" s="8">
        <f>(1+$D$81*$D$75)*(-4)-$D$77*$D$77*$D$81/12*(16)</f>
        <v>-3.7561091706839669</v>
      </c>
      <c r="I89" s="8">
        <f>(1+$D$81*$D$75)*(1)-$D$77*$D$77*$D$81/12*(-1)</f>
        <v>0.94129113081439542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8">
        <v>0</v>
      </c>
    </row>
    <row r="90" spans="1:22" x14ac:dyDescent="0.25">
      <c r="A90" s="3" t="s">
        <v>64</v>
      </c>
      <c r="B90" s="8">
        <v>0</v>
      </c>
      <c r="C90" s="8">
        <v>0</v>
      </c>
      <c r="D90" s="8">
        <v>0</v>
      </c>
      <c r="E90" s="8">
        <v>0</v>
      </c>
      <c r="F90" s="8">
        <f>(1+$D$81*$D$75)*(1)-$D$77*$D$77*$D$81/12*(-1)</f>
        <v>0.94129113081439542</v>
      </c>
      <c r="G90" s="8">
        <f>(1+$D$81*$D$75)*(-4)-$D$77*$D$77*$D$81/12*(16)</f>
        <v>-3.7561091706839669</v>
      </c>
      <c r="H90" s="8">
        <f>(1+$D$81*$D$75)*(6)-$D$77*$D$77*$D$81/12*(-30)</f>
        <v>5.629636079739142</v>
      </c>
      <c r="I90" s="8">
        <f>(1+$D$81*$D$75)*(-4)-$D$77*$D$77*$D$81/12*(16)</f>
        <v>-3.7561091706839669</v>
      </c>
      <c r="J90" s="8">
        <f>(1+$D$81*$D$75)*(1)-$D$77*$D$77*$D$81/12*(-1)</f>
        <v>0.94129113081439542</v>
      </c>
      <c r="K90" s="8">
        <v>0</v>
      </c>
      <c r="L90" s="8">
        <v>0</v>
      </c>
      <c r="M90" s="8">
        <v>0</v>
      </c>
      <c r="N90" s="8">
        <v>0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0</v>
      </c>
      <c r="U90" s="8">
        <v>0</v>
      </c>
      <c r="V90" s="8">
        <v>0</v>
      </c>
    </row>
    <row r="91" spans="1:22" x14ac:dyDescent="0.25">
      <c r="A91" s="3" t="s">
        <v>93</v>
      </c>
      <c r="B91" s="8">
        <v>0</v>
      </c>
      <c r="C91" s="8">
        <v>0</v>
      </c>
      <c r="D91" s="8">
        <v>0</v>
      </c>
      <c r="E91" s="8">
        <v>0</v>
      </c>
      <c r="F91" s="8">
        <v>0</v>
      </c>
      <c r="G91" s="8">
        <f>(1+$D$81*$D$75)*(1)-$D$77*$D$77*$D$81/12*(-1)</f>
        <v>0.94129113081439542</v>
      </c>
      <c r="H91" s="8">
        <f>(1+$D$81*$D$75)*(-4)-$D$77*$D$77*$D$81/12*(16)</f>
        <v>-3.7561091706839669</v>
      </c>
      <c r="I91" s="8">
        <f>(1+$D$81*$D$75)*(6)-$D$77*$D$77*$D$81/12*(-30)</f>
        <v>5.629636079739142</v>
      </c>
      <c r="J91" s="8">
        <f>(1+$D$81*$D$75)*(-4)-$D$77*$D$77*$D$81/12*(16)</f>
        <v>-3.7561091706839669</v>
      </c>
      <c r="K91" s="8">
        <f>(1+$D$81*$D$75)*(1)-$D$77*$D$77*$D$81/12*(-1)</f>
        <v>0.94129113081439542</v>
      </c>
      <c r="L91" s="8">
        <v>0</v>
      </c>
      <c r="M91" s="8">
        <v>0</v>
      </c>
      <c r="N91" s="8">
        <v>0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8">
        <v>0</v>
      </c>
      <c r="V91" s="8">
        <v>0</v>
      </c>
    </row>
    <row r="92" spans="1:22" x14ac:dyDescent="0.25">
      <c r="A92" s="3" t="s">
        <v>94</v>
      </c>
      <c r="B92" s="8">
        <v>0</v>
      </c>
      <c r="C92" s="8">
        <v>0</v>
      </c>
      <c r="D92" s="8">
        <v>0</v>
      </c>
      <c r="E92" s="8">
        <v>0</v>
      </c>
      <c r="F92" s="8">
        <v>0</v>
      </c>
      <c r="G92" s="8">
        <v>0</v>
      </c>
      <c r="H92" s="8">
        <f>(1+$D$81*$D$75)*(1)-$D$77*$D$77*$D$81/12*(-1)</f>
        <v>0.94129113081439542</v>
      </c>
      <c r="I92" s="8">
        <f>(1+$D$81*$D$75)*(-4)-$D$77*$D$77*$D$81/12*(16)</f>
        <v>-3.7561091706839669</v>
      </c>
      <c r="J92" s="8">
        <f>(1+$D$81*$D$75)*(6)-$D$77*$D$77*$D$81/12*(-30)</f>
        <v>5.629636079739142</v>
      </c>
      <c r="K92" s="8">
        <f>(1+$D$81*$D$75)*(-4)-$D$77*$D$77*$D$81/12*(16)</f>
        <v>-3.7561091706839669</v>
      </c>
      <c r="L92" s="8">
        <f>(1+$D$81*$D$75)*(1)-$D$77*$D$77*$D$81/12*(-1)</f>
        <v>0.94129113081439542</v>
      </c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</row>
    <row r="93" spans="1:22" x14ac:dyDescent="0.25">
      <c r="A93" s="3" t="s">
        <v>95</v>
      </c>
      <c r="B93" s="8">
        <v>0</v>
      </c>
      <c r="C93" s="8">
        <v>0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f>(1+$D$81*$D$75)*(1)-$D$77*$D$77*$D$81/12*(-1)</f>
        <v>0.94129113081439542</v>
      </c>
      <c r="J93" s="8">
        <f>(1+$D$81*$D$75)*(-4)-$D$77*$D$77*$D$81/12*(16)</f>
        <v>-3.7561091706839669</v>
      </c>
      <c r="K93" s="8">
        <f>(1+$D$81*$D$75)*(6)-$D$77*$D$77*$D$81/12*(-30)</f>
        <v>5.629636079739142</v>
      </c>
      <c r="L93" s="8">
        <f>(1+$D$81*$D$75)*(-4)-$D$77*$D$77*$D$81/12*(16)</f>
        <v>-3.7561091706839669</v>
      </c>
      <c r="M93" s="8">
        <f>(1+$D$81*$D$75)*(1)-$D$77*$D$77*$D$81/12*(-1)</f>
        <v>0.94129113081439542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</row>
    <row r="94" spans="1:22" x14ac:dyDescent="0.25">
      <c r="A94" s="3" t="s">
        <v>96</v>
      </c>
      <c r="B94" s="8">
        <v>0</v>
      </c>
      <c r="C94" s="8">
        <v>0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8">
        <f>(1+$D$81*$D$75)*(1)-$D$77*$D$77*$D$81/12*(-1)</f>
        <v>0.94129113081439542</v>
      </c>
      <c r="K94" s="8">
        <f>(1+$D$81*$D$75)*(-4)-$D$77*$D$77*$D$81/12*(16)</f>
        <v>-3.7561091706839669</v>
      </c>
      <c r="L94" s="8">
        <f>(1+$D$81*$D$75)*(6)-$D$77*$D$77*$D$81/12*(-30)</f>
        <v>5.629636079739142</v>
      </c>
      <c r="M94" s="8">
        <f>(1+$D$81*$D$75)*(-4)-$D$77*$D$77*$D$81/12*(16)</f>
        <v>-3.7561091706839669</v>
      </c>
      <c r="N94" s="8">
        <f>(1+$D$81*$D$75)*(1)-$D$77*$D$77*$D$81/12*(-1)</f>
        <v>0.94129113081439542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</row>
    <row r="95" spans="1:22" x14ac:dyDescent="0.25">
      <c r="A95" s="3" t="s">
        <v>97</v>
      </c>
      <c r="B95" s="8">
        <v>0</v>
      </c>
      <c r="C95" s="8">
        <v>0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f>(1+$D$81*$D$75)*(1)-$D$77*$D$77*$D$81/12*(-1)</f>
        <v>0.94129113081439542</v>
      </c>
      <c r="L95" s="8">
        <f>(1+$D$81*$D$75)*(-4)-$D$77*$D$77*$D$81/12*(16)</f>
        <v>-3.7561091706839669</v>
      </c>
      <c r="M95" s="8">
        <f>(1+$D$81*$D$75)*(6)-$D$77*$D$77*$D$81/12*(-30)</f>
        <v>5.629636079739142</v>
      </c>
      <c r="N95" s="8">
        <f>(1+$D$81*$D$75)*(-4)-$D$77*$D$77*$D$81/12*(16)</f>
        <v>-3.7561091706839669</v>
      </c>
      <c r="O95" s="8">
        <f>(1+$D$81*$D$75)*(1)-$D$77*$D$77*$D$81/12*(-1)</f>
        <v>0.94129113081439542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</row>
    <row r="96" spans="1:22" x14ac:dyDescent="0.25">
      <c r="A96" s="3" t="s">
        <v>98</v>
      </c>
      <c r="B96" s="8">
        <v>0</v>
      </c>
      <c r="C96" s="8">
        <v>0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f>(1+$D$81*$D$75)*(1)-$D$77*$D$77*$D$81/12*(-1)</f>
        <v>0.94129113081439542</v>
      </c>
      <c r="M96" s="8">
        <f>(1+$D$81*$D$75)*(-4)-$D$77*$D$77*$D$81/12*(16)</f>
        <v>-3.7561091706839669</v>
      </c>
      <c r="N96" s="8">
        <f>(1+$D$81*$D$75)*(6)-$D$77*$D$77*$D$81/12*(-30)</f>
        <v>5.629636079739142</v>
      </c>
      <c r="O96" s="8">
        <f>(1+$D$81*$D$75)*(-4)-$D$77*$D$77*$D$81/12*(16)</f>
        <v>-3.7561091706839669</v>
      </c>
      <c r="P96" s="8">
        <f>(1+$D$81*$D$75)*(1)-$D$77*$D$77*$D$81/12*(-1)</f>
        <v>0.94129113081439542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</row>
    <row r="97" spans="1:22" x14ac:dyDescent="0.25">
      <c r="A97" s="3" t="s">
        <v>99</v>
      </c>
      <c r="B97" s="8">
        <v>0</v>
      </c>
      <c r="C97" s="8">
        <v>0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f>(1+$D$81*$D$75)*(1)-$D$77*$D$77*$D$81/12*(-1)</f>
        <v>0.94129113081439542</v>
      </c>
      <c r="N97" s="8">
        <f>(1+$D$81*$D$75)*(-4)-$D$77*$D$77*$D$81/12*(16)</f>
        <v>-3.7561091706839669</v>
      </c>
      <c r="O97" s="8">
        <f>(1+$D$81*$D$75)*(6)-$D$77*$D$77*$D$81/12*(-30)</f>
        <v>5.629636079739142</v>
      </c>
      <c r="P97" s="8">
        <f>(1+$D$81*$D$75)*(-4)-$D$77*$D$77*$D$81/12*(16)</f>
        <v>-3.7561091706839669</v>
      </c>
      <c r="Q97" s="8">
        <f>(1+$D$81*$D$75)*(1)-$D$77*$D$77*$D$81/12*(-1)</f>
        <v>0.94129113081439542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</row>
    <row r="98" spans="1:22" x14ac:dyDescent="0.25">
      <c r="A98" s="3" t="s">
        <v>100</v>
      </c>
      <c r="B98" s="8">
        <v>0</v>
      </c>
      <c r="C98" s="8">
        <v>0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f>(1+$D$81*$D$75)*(1)-$D$77*$D$77*$D$81/12*(-1)</f>
        <v>0.94129113081439542</v>
      </c>
      <c r="O98" s="8">
        <f>(1+$D$81*$D$75)*(-4)-$D$77*$D$77*$D$81/12*(16)</f>
        <v>-3.7561091706839669</v>
      </c>
      <c r="P98" s="8">
        <f>(1+$D$81*$D$75)*(6)-$D$77*$D$77*$D$81/12*(-30)</f>
        <v>5.629636079739142</v>
      </c>
      <c r="Q98" s="8">
        <f>(1+$D$81*$D$75)*(-4)-$D$77*$D$77*$D$81/12*(16)</f>
        <v>-3.7561091706839669</v>
      </c>
      <c r="R98" s="8">
        <f>(1+$D$81*$D$75)*(1)-$D$77*$D$77*$D$81/12*(-1)</f>
        <v>0.94129113081439542</v>
      </c>
      <c r="S98" s="8">
        <v>0</v>
      </c>
      <c r="T98" s="8">
        <v>0</v>
      </c>
      <c r="U98" s="8">
        <v>0</v>
      </c>
      <c r="V98" s="8">
        <v>0</v>
      </c>
    </row>
    <row r="99" spans="1:22" x14ac:dyDescent="0.25">
      <c r="A99" s="3" t="s">
        <v>101</v>
      </c>
      <c r="B99" s="8">
        <v>0</v>
      </c>
      <c r="C99" s="8">
        <v>0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f>(1+$D$81*$D$75)*(1)-$D$77*$D$77*$D$81/12*(-1)</f>
        <v>0.94129113081439542</v>
      </c>
      <c r="P99" s="8">
        <f>(1+$D$81*$D$75)*(-4)-$D$77*$D$77*$D$81/12*(16)</f>
        <v>-3.7561091706839669</v>
      </c>
      <c r="Q99" s="8">
        <f>(1+$D$81*$D$75)*(6)-$D$77*$D$77*$D$81/12*(-30)</f>
        <v>5.629636079739142</v>
      </c>
      <c r="R99" s="8">
        <f>(1+$D$81*$D$75)*(-4)-$D$77*$D$77*$D$81/12*(16)</f>
        <v>-3.7561091706839669</v>
      </c>
      <c r="S99" s="8">
        <f>(1+$D$81*$D$75)*(1)-$D$77*$D$77*$D$81/12*(-1)</f>
        <v>0.94129113081439542</v>
      </c>
      <c r="T99" s="8">
        <v>0</v>
      </c>
      <c r="U99" s="8">
        <v>0</v>
      </c>
      <c r="V99" s="8">
        <v>0</v>
      </c>
    </row>
    <row r="100" spans="1:22" x14ac:dyDescent="0.25">
      <c r="A100" s="3" t="s">
        <v>102</v>
      </c>
      <c r="B100" s="8">
        <v>0</v>
      </c>
      <c r="C100" s="8">
        <v>0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0</v>
      </c>
      <c r="O100" s="8">
        <v>0</v>
      </c>
      <c r="P100" s="8">
        <f>(1+$D$81*$D$75)*(1)-$D$77*$D$77*$D$81/12*(-1)</f>
        <v>0.94129113081439542</v>
      </c>
      <c r="Q100" s="8">
        <f>(1+$D$81*$D$75)*(-4)-$D$77*$D$77*$D$81/12*(16)</f>
        <v>-3.7561091706839669</v>
      </c>
      <c r="R100" s="8">
        <f>(1+$D$81*$D$75)*(6)-$D$77*$D$77*$D$81/12*(-30)</f>
        <v>5.629636079739142</v>
      </c>
      <c r="S100" s="8">
        <f>(1+$D$81*$D$75)*(-4)-$D$77*$D$77*$D$81/12*(16)</f>
        <v>-3.7561091706839669</v>
      </c>
      <c r="T100" s="8">
        <f>(1+$D$81*$D$75)*(1)-$D$77*$D$77*$D$81/12*(-1)</f>
        <v>0.94129113081439542</v>
      </c>
      <c r="U100" s="8">
        <v>0</v>
      </c>
      <c r="V100" s="8">
        <v>0</v>
      </c>
    </row>
    <row r="101" spans="1:22" x14ac:dyDescent="0.25">
      <c r="A101" s="3" t="s">
        <v>103</v>
      </c>
      <c r="B101" s="8">
        <v>0</v>
      </c>
      <c r="C101" s="8">
        <v>0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8">
        <v>0</v>
      </c>
      <c r="O101" s="8">
        <v>0</v>
      </c>
      <c r="P101" s="8">
        <v>0</v>
      </c>
      <c r="Q101" s="8">
        <f>(1+$D$81*$D$75)*(1)-$D$77*$D$77*$D$81/12*(-1)</f>
        <v>0.94129113081439542</v>
      </c>
      <c r="R101" s="8">
        <f>(1+$D$81*$D$75)*(-4)-$D$77*$D$77*$D$81/12*(16)</f>
        <v>-3.7561091706839669</v>
      </c>
      <c r="S101" s="8">
        <f>(1+$D$81*$D$75)*(6)-$D$77*$D$77*$D$81/12*(-30)</f>
        <v>5.629636079739142</v>
      </c>
      <c r="T101" s="8">
        <f>(1+$D$81*$D$75)*(-4)-$D$77*$D$77*$D$81/12*(16)</f>
        <v>-3.7561091706839669</v>
      </c>
      <c r="U101" s="8">
        <f>(1+$D$81*$D$75)*(1)-$D$77*$D$77*$D$81/12*(-1)</f>
        <v>0.94129113081439542</v>
      </c>
      <c r="V101" s="8">
        <v>0</v>
      </c>
    </row>
    <row r="102" spans="1:22" x14ac:dyDescent="0.25">
      <c r="A102" s="3" t="s">
        <v>104</v>
      </c>
      <c r="B102" s="8">
        <v>0</v>
      </c>
      <c r="C102" s="8">
        <v>0</v>
      </c>
      <c r="D102" s="8">
        <v>0</v>
      </c>
      <c r="E102" s="8">
        <v>0</v>
      </c>
      <c r="F102" s="8">
        <v>0</v>
      </c>
      <c r="G102" s="8">
        <v>0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  <c r="Q102" s="8">
        <v>0</v>
      </c>
      <c r="R102" s="8">
        <f>(1+$D$81*$D$75)*(1)-$D$77*$D$77*$D$81/12*(-1)</f>
        <v>0.94129113081439542</v>
      </c>
      <c r="S102" s="8">
        <f>(1+$D$81*$D$75)*(-4)-$D$77*$D$77*$D$81/12*(16)</f>
        <v>-3.7561091706839669</v>
      </c>
      <c r="T102" s="8">
        <f>(1+$D$81*$D$75)*(6)-$D$77*$D$77*$D$81/12*(-30)</f>
        <v>5.629636079739142</v>
      </c>
      <c r="U102" s="8">
        <f>(1+$D$81*$D$75)*(-4)-$D$77*$D$77*$D$81/12*(16)</f>
        <v>-3.7561091706839669</v>
      </c>
      <c r="V102" s="8">
        <f>(1+$D$81*$D$75)*(1)-$D$77*$D$77*$D$81/12*(-1)</f>
        <v>0.94129113081439542</v>
      </c>
    </row>
    <row r="103" spans="1:22" x14ac:dyDescent="0.25">
      <c r="A103" s="3" t="s">
        <v>19</v>
      </c>
      <c r="B103" s="8">
        <v>0</v>
      </c>
      <c r="C103" s="8">
        <v>0</v>
      </c>
      <c r="D103" s="8">
        <v>1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</row>
    <row r="104" spans="1:22" x14ac:dyDescent="0.25">
      <c r="A104" s="3" t="s">
        <v>20</v>
      </c>
      <c r="B104" s="8">
        <f>D75/D77/D77*(1+D81*D75)/2*(-1)+1/12</f>
        <v>-2.9312130459590295</v>
      </c>
      <c r="C104" s="8">
        <f>D75/D77/D77*(1+D81*D75)/2*(2)-8/12</f>
        <v>5.3624260919180591</v>
      </c>
      <c r="D104" s="8">
        <v>0</v>
      </c>
      <c r="E104" s="8">
        <f>D75/D77/D77*(1+D81*D75)/2*(-2)+8/12</f>
        <v>-5.3624260919180591</v>
      </c>
      <c r="F104" s="8">
        <f>D75/D77/D77*(1+D81*D75)/2*(1)-1/12</f>
        <v>2.9312130459590295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0</v>
      </c>
      <c r="U104" s="8">
        <v>0</v>
      </c>
      <c r="V104" s="8">
        <v>0</v>
      </c>
    </row>
    <row r="105" spans="1:22" x14ac:dyDescent="0.25">
      <c r="A105" s="3" t="s">
        <v>54</v>
      </c>
      <c r="B105" s="8">
        <v>0</v>
      </c>
      <c r="C105" s="8">
        <v>0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-1</v>
      </c>
      <c r="S105" s="8">
        <v>16</v>
      </c>
      <c r="T105" s="8">
        <v>-30</v>
      </c>
      <c r="U105" s="8">
        <v>16</v>
      </c>
      <c r="V105" s="8">
        <v>-1</v>
      </c>
    </row>
    <row r="106" spans="1:22" x14ac:dyDescent="0.25">
      <c r="A106" s="3" t="s">
        <v>55</v>
      </c>
      <c r="B106" s="8">
        <v>0</v>
      </c>
      <c r="C106" s="8">
        <v>0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8">
        <v>0</v>
      </c>
      <c r="N106" s="8">
        <v>0</v>
      </c>
      <c r="O106" s="8">
        <v>0</v>
      </c>
      <c r="P106" s="8">
        <v>0</v>
      </c>
      <c r="Q106" s="8">
        <v>0</v>
      </c>
      <c r="R106" s="8">
        <f>-(1+D81*D75)/2*(-1)+D77*D77*D81/12*(1)</f>
        <v>0.47026825904996378</v>
      </c>
      <c r="S106" s="8">
        <f>-(1+D81*D75)/2*(2)+D77*D77*D81/12*(-8)</f>
        <v>-0.93600884181311994</v>
      </c>
      <c r="T106" s="8">
        <v>0</v>
      </c>
      <c r="U106" s="8">
        <f>-(1+D81*D75)/2*(-2)+D77*D77*D81/12*(8)</f>
        <v>0.93600884181311994</v>
      </c>
      <c r="V106" s="8">
        <f>-(1+D81*D75)/2*(1)+D77*D77*D81/12*(-1)</f>
        <v>-0.47026825904996378</v>
      </c>
    </row>
    <row r="107" spans="1:22" x14ac:dyDescent="0.25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Q107" s="8"/>
    </row>
    <row r="108" spans="1:22" x14ac:dyDescent="0.25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Q108" s="8"/>
    </row>
    <row r="109" spans="1:22" x14ac:dyDescent="0.25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Q109" s="8"/>
    </row>
    <row r="110" spans="1:22" x14ac:dyDescent="0.25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Q110" s="8"/>
    </row>
    <row r="111" spans="1:22" x14ac:dyDescent="0.25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8"/>
    </row>
    <row r="112" spans="1:22" x14ac:dyDescent="0.25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8"/>
    </row>
    <row r="113" spans="2:13" x14ac:dyDescent="0.25">
      <c r="C113" s="7"/>
      <c r="D113" s="8"/>
      <c r="E113" s="7"/>
      <c r="F113" s="7"/>
      <c r="G113" s="14"/>
      <c r="H113" s="7"/>
      <c r="I113" s="7"/>
      <c r="K113" s="7"/>
      <c r="L113" s="8"/>
    </row>
    <row r="114" spans="2:13" x14ac:dyDescent="0.25">
      <c r="C114" s="7"/>
      <c r="D114" s="8"/>
      <c r="E114" s="7"/>
      <c r="F114" s="7"/>
      <c r="G114" s="7"/>
      <c r="H114" s="4"/>
      <c r="I114" s="4"/>
      <c r="J114" s="10"/>
      <c r="K114" s="7"/>
      <c r="L114" s="8"/>
    </row>
    <row r="115" spans="2:13" x14ac:dyDescent="0.25">
      <c r="C115" s="7"/>
      <c r="D115" s="8"/>
      <c r="E115" s="7"/>
      <c r="F115" s="8"/>
      <c r="G115" s="7"/>
      <c r="H115" s="8"/>
      <c r="I115" s="8"/>
      <c r="J115" s="8"/>
      <c r="K115" s="7"/>
      <c r="L115" s="8"/>
    </row>
    <row r="116" spans="2:13" x14ac:dyDescent="0.25">
      <c r="C116" s="7"/>
      <c r="D116" s="8"/>
      <c r="E116" s="7"/>
      <c r="F116" s="8"/>
      <c r="G116" s="7"/>
      <c r="H116" s="8"/>
      <c r="I116" s="8"/>
      <c r="J116" s="8"/>
      <c r="K116" s="7"/>
      <c r="L116" s="8"/>
    </row>
    <row r="117" spans="2:13" x14ac:dyDescent="0.25">
      <c r="C117" s="7"/>
      <c r="D117" s="8"/>
      <c r="E117" s="7"/>
      <c r="F117" s="8"/>
      <c r="G117" s="7"/>
      <c r="H117" s="8"/>
      <c r="I117" s="8"/>
      <c r="J117" s="8"/>
      <c r="K117" s="7"/>
      <c r="L117" s="8"/>
    </row>
    <row r="118" spans="2:13" x14ac:dyDescent="0.25">
      <c r="C118" s="7"/>
      <c r="D118" s="8"/>
      <c r="E118" s="7"/>
      <c r="F118" s="8"/>
      <c r="G118" s="7"/>
      <c r="H118" s="8"/>
      <c r="I118" s="8"/>
      <c r="J118" s="8"/>
      <c r="K118" s="7"/>
      <c r="L118" s="8"/>
    </row>
    <row r="119" spans="2:13" x14ac:dyDescent="0.25">
      <c r="C119" s="7"/>
      <c r="D119" s="8"/>
      <c r="E119" s="7"/>
      <c r="F119" s="8"/>
      <c r="G119" s="7"/>
      <c r="H119" s="8"/>
      <c r="I119" s="8"/>
      <c r="J119" s="8"/>
      <c r="K119" s="7"/>
      <c r="L119" s="8"/>
    </row>
    <row r="120" spans="2:13" x14ac:dyDescent="0.25">
      <c r="C120" s="7"/>
      <c r="D120" s="8"/>
      <c r="E120" s="7"/>
      <c r="F120" s="8"/>
      <c r="G120" s="7"/>
      <c r="H120" s="8"/>
      <c r="I120" s="8"/>
      <c r="J120" s="8"/>
      <c r="K120" s="7"/>
      <c r="L120" s="8"/>
    </row>
    <row r="121" spans="2:13" x14ac:dyDescent="0.25">
      <c r="C121" s="7"/>
      <c r="D121" s="8"/>
      <c r="E121" s="7"/>
      <c r="F121" s="8"/>
      <c r="G121" s="7"/>
      <c r="H121" s="8"/>
      <c r="I121" s="8"/>
      <c r="J121" s="8"/>
      <c r="K121" s="7"/>
      <c r="L121" s="11"/>
      <c r="M121" s="11"/>
    </row>
    <row r="122" spans="2:13" x14ac:dyDescent="0.25">
      <c r="L122" s="11"/>
      <c r="M122" s="11"/>
    </row>
    <row r="123" spans="2:13" x14ac:dyDescent="0.25">
      <c r="L123" s="11"/>
      <c r="M123" s="11"/>
    </row>
    <row r="124" spans="2:13" ht="18.75" x14ac:dyDescent="0.3">
      <c r="C124" s="21" t="s">
        <v>184</v>
      </c>
      <c r="L124" s="11"/>
      <c r="M124" s="11"/>
    </row>
    <row r="125" spans="2:13" ht="18.75" x14ac:dyDescent="0.25">
      <c r="B125" s="1"/>
      <c r="C125" s="5" t="s">
        <v>187</v>
      </c>
      <c r="E125" s="5"/>
      <c r="L125" s="11"/>
      <c r="M125" s="11"/>
    </row>
    <row r="126" spans="2:13" x14ac:dyDescent="0.25">
      <c r="B126" s="1"/>
      <c r="L126" s="11"/>
    </row>
    <row r="127" spans="2:13" ht="18.75" x14ac:dyDescent="0.25">
      <c r="B127" s="16"/>
      <c r="C127" s="3" t="s">
        <v>179</v>
      </c>
      <c r="D127" s="3">
        <v>0.1</v>
      </c>
      <c r="E127" s="5"/>
      <c r="J127" s="14" t="s">
        <v>92</v>
      </c>
    </row>
    <row r="128" spans="2:13" x14ac:dyDescent="0.25">
      <c r="B128" s="16"/>
      <c r="C128" s="16"/>
      <c r="D128" s="16"/>
      <c r="E128" s="16"/>
      <c r="F128" s="3" t="s">
        <v>115</v>
      </c>
      <c r="G128" s="3">
        <f>100000*MDETERM(B138:AD166)</f>
        <v>6.9148959570694037E-4</v>
      </c>
    </row>
    <row r="129" spans="1:30" ht="18" x14ac:dyDescent="0.25">
      <c r="B129" s="16"/>
      <c r="C129" s="17" t="s">
        <v>180</v>
      </c>
      <c r="D129" s="16">
        <f>1/24</f>
        <v>4.1666666666666664E-2</v>
      </c>
      <c r="E129" s="16"/>
      <c r="F129" s="16"/>
    </row>
    <row r="132" spans="1:30" x14ac:dyDescent="0.25">
      <c r="C132" s="14"/>
      <c r="D132" s="18"/>
      <c r="E132" s="16"/>
      <c r="F132" s="16"/>
    </row>
    <row r="133" spans="1:30" x14ac:dyDescent="0.25">
      <c r="C133" s="19" t="s">
        <v>116</v>
      </c>
      <c r="D133" s="9">
        <v>-1.9770531160983844</v>
      </c>
      <c r="E133" s="16"/>
      <c r="F133" s="16"/>
      <c r="H133" s="13">
        <f>PI()/SQRT(-D133)</f>
        <v>2.234295979430708</v>
      </c>
    </row>
    <row r="134" spans="1:30" x14ac:dyDescent="0.25">
      <c r="C134" s="14"/>
      <c r="D134" s="18"/>
      <c r="E134" s="16"/>
      <c r="F134" s="16"/>
    </row>
    <row r="135" spans="1:30" x14ac:dyDescent="0.25">
      <c r="C135" s="14"/>
      <c r="D135" s="18"/>
      <c r="E135" s="16"/>
      <c r="F135" s="16"/>
    </row>
    <row r="136" spans="1:30" x14ac:dyDescent="0.25">
      <c r="C136" s="16"/>
      <c r="D136" s="18"/>
      <c r="E136" s="16"/>
      <c r="F136" s="16"/>
    </row>
    <row r="137" spans="1:30" x14ac:dyDescent="0.25">
      <c r="B137" s="4" t="s">
        <v>65</v>
      </c>
      <c r="C137" s="4" t="s">
        <v>0</v>
      </c>
      <c r="D137" s="4" t="s">
        <v>1</v>
      </c>
      <c r="E137" s="4" t="s">
        <v>2</v>
      </c>
      <c r="F137" s="4" t="s">
        <v>3</v>
      </c>
      <c r="G137" s="4" t="s">
        <v>4</v>
      </c>
      <c r="H137" s="4" t="s">
        <v>5</v>
      </c>
      <c r="I137" s="4" t="s">
        <v>6</v>
      </c>
      <c r="J137" s="4" t="s">
        <v>7</v>
      </c>
      <c r="K137" s="4" t="s">
        <v>31</v>
      </c>
      <c r="L137" s="4" t="s">
        <v>32</v>
      </c>
      <c r="M137" s="4" t="s">
        <v>33</v>
      </c>
      <c r="N137" s="4" t="s">
        <v>42</v>
      </c>
      <c r="O137" s="4" t="s">
        <v>43</v>
      </c>
      <c r="P137" s="4" t="s">
        <v>44</v>
      </c>
      <c r="Q137" s="4" t="s">
        <v>45</v>
      </c>
      <c r="R137" s="4" t="s">
        <v>56</v>
      </c>
      <c r="S137" s="4" t="s">
        <v>57</v>
      </c>
      <c r="T137" s="4" t="s">
        <v>58</v>
      </c>
      <c r="U137" s="4" t="s">
        <v>59</v>
      </c>
      <c r="V137" s="4" t="s">
        <v>84</v>
      </c>
      <c r="W137" s="4" t="s">
        <v>85</v>
      </c>
      <c r="X137" s="4" t="s">
        <v>86</v>
      </c>
      <c r="Y137" s="4" t="s">
        <v>87</v>
      </c>
      <c r="Z137" s="4" t="s">
        <v>88</v>
      </c>
      <c r="AA137" s="4" t="s">
        <v>89</v>
      </c>
      <c r="AB137" s="4" t="s">
        <v>90</v>
      </c>
      <c r="AC137" s="4" t="s">
        <v>91</v>
      </c>
      <c r="AD137" s="4" t="s">
        <v>113</v>
      </c>
    </row>
    <row r="138" spans="1:30" x14ac:dyDescent="0.25">
      <c r="A138" s="3" t="s">
        <v>60</v>
      </c>
      <c r="B138" s="8">
        <f>(1+$D$133*$D$127)*(1)-$D$129*$D$129*$D$133/12*(-1)</f>
        <v>0.80200865639998531</v>
      </c>
      <c r="C138" s="8">
        <f>(1+$D$133*$D$127)*(-4)-$D$129*$D$129*$D$133/12*(16)</f>
        <v>-3.2046022417178261</v>
      </c>
      <c r="D138" s="8">
        <f>(1+$D$133*$D$127)*(6)-$D$129*$D$129*$D$133/12*(-30)</f>
        <v>4.8051871706356817</v>
      </c>
      <c r="E138" s="8">
        <f>(1+$D$133*$D$127)*(-4)-$D$129*$D$129*$D$133/12*(16)</f>
        <v>-3.2046022417178261</v>
      </c>
      <c r="F138" s="8">
        <f>(1+$D$133*$D$127)*(1)-$D$129*$D$129*$D$133/12*(-1)</f>
        <v>0.80200865639998531</v>
      </c>
      <c r="G138" s="8">
        <v>0</v>
      </c>
      <c r="H138" s="8">
        <v>0</v>
      </c>
      <c r="I138" s="8">
        <v>0</v>
      </c>
      <c r="J138" s="8">
        <v>0</v>
      </c>
      <c r="K138" s="8">
        <v>0</v>
      </c>
      <c r="L138" s="8">
        <v>0</v>
      </c>
      <c r="M138" s="8">
        <v>0</v>
      </c>
      <c r="N138" s="8">
        <v>0</v>
      </c>
      <c r="O138" s="8">
        <v>0</v>
      </c>
      <c r="P138" s="8">
        <v>0</v>
      </c>
      <c r="Q138" s="8">
        <v>0</v>
      </c>
      <c r="R138" s="8">
        <v>0</v>
      </c>
      <c r="S138" s="8">
        <v>0</v>
      </c>
      <c r="T138" s="8">
        <v>0</v>
      </c>
      <c r="U138" s="8">
        <v>0</v>
      </c>
      <c r="V138" s="8">
        <v>0</v>
      </c>
      <c r="W138" s="8">
        <v>0</v>
      </c>
      <c r="X138" s="8">
        <v>0</v>
      </c>
      <c r="Y138" s="8">
        <v>0</v>
      </c>
      <c r="Z138" s="8">
        <v>0</v>
      </c>
      <c r="AA138" s="8">
        <v>0</v>
      </c>
      <c r="AB138" s="8">
        <v>0</v>
      </c>
      <c r="AC138" s="8">
        <v>0</v>
      </c>
      <c r="AD138" s="8">
        <v>0</v>
      </c>
    </row>
    <row r="139" spans="1:30" x14ac:dyDescent="0.25">
      <c r="A139" s="3" t="s">
        <v>61</v>
      </c>
      <c r="B139" s="8">
        <v>0</v>
      </c>
      <c r="C139" s="8">
        <f>(1+$D$133*$D$127)*(1)-$D$129*$D$129*$D$133/12*(-1)</f>
        <v>0.80200865639998531</v>
      </c>
      <c r="D139" s="8">
        <f>(1+$D$133*$D$127)*(-4)-$D$129*$D$129*$D$133/12*(16)</f>
        <v>-3.2046022417178261</v>
      </c>
      <c r="E139" s="8">
        <f>(1+$D$133*$D$127)*(6)-$D$129*$D$129*$D$133/12*(-30)</f>
        <v>4.8051871706356817</v>
      </c>
      <c r="F139" s="8">
        <f>(1+$D$133*$D$127)*(-4)-$D$129*$D$129*$D$133/12*(16)</f>
        <v>-3.2046022417178261</v>
      </c>
      <c r="G139" s="8">
        <f>(1+$D$133*$D$127)*(1)-$D$129*$D$129*$D$133/12*(-1)</f>
        <v>0.80200865639998531</v>
      </c>
      <c r="H139" s="8">
        <v>0</v>
      </c>
      <c r="I139" s="8">
        <v>0</v>
      </c>
      <c r="J139" s="8">
        <v>0</v>
      </c>
      <c r="K139" s="8">
        <v>0</v>
      </c>
      <c r="L139" s="8">
        <v>0</v>
      </c>
      <c r="M139" s="8">
        <v>0</v>
      </c>
      <c r="N139" s="8">
        <v>0</v>
      </c>
      <c r="O139" s="8">
        <v>0</v>
      </c>
      <c r="P139" s="8">
        <v>0</v>
      </c>
      <c r="Q139" s="8">
        <v>0</v>
      </c>
      <c r="R139" s="8">
        <v>0</v>
      </c>
      <c r="S139" s="8">
        <v>0</v>
      </c>
      <c r="T139" s="8">
        <v>0</v>
      </c>
      <c r="U139" s="8">
        <v>0</v>
      </c>
      <c r="V139" s="8">
        <v>0</v>
      </c>
      <c r="W139" s="8">
        <v>0</v>
      </c>
      <c r="X139" s="8">
        <v>0</v>
      </c>
      <c r="Y139" s="8">
        <v>0</v>
      </c>
      <c r="Z139" s="8">
        <v>0</v>
      </c>
      <c r="AA139" s="8">
        <v>0</v>
      </c>
      <c r="AB139" s="8">
        <v>0</v>
      </c>
      <c r="AC139" s="8">
        <v>0</v>
      </c>
      <c r="AD139" s="8">
        <v>0</v>
      </c>
    </row>
    <row r="140" spans="1:30" x14ac:dyDescent="0.25">
      <c r="A140" s="3" t="s">
        <v>62</v>
      </c>
      <c r="B140" s="8">
        <v>0</v>
      </c>
      <c r="C140" s="8">
        <v>0</v>
      </c>
      <c r="D140" s="8">
        <f>(1+$D$133*$D$127)*(1)-$D$129*$D$129*$D$133/12*(-1)</f>
        <v>0.80200865639998531</v>
      </c>
      <c r="E140" s="8">
        <f>(1+$D$133*$D$127)*(-4)-$D$129*$D$129*$D$133/12*(16)</f>
        <v>-3.2046022417178261</v>
      </c>
      <c r="F140" s="8">
        <f>(1+$D$133*$D$127)*(6)-$D$129*$D$129*$D$133/12*(-30)</f>
        <v>4.8051871706356817</v>
      </c>
      <c r="G140" s="8">
        <f>(1+$D$133*$D$127)*(-4)-$D$129*$D$129*$D$133/12*(16)</f>
        <v>-3.2046022417178261</v>
      </c>
      <c r="H140" s="8">
        <f>(1+$D$133*$D$127)*(1)-$D$129*$D$129*$D$133/12*(-1)</f>
        <v>0.80200865639998531</v>
      </c>
      <c r="I140" s="8">
        <v>0</v>
      </c>
      <c r="J140" s="8">
        <v>0</v>
      </c>
      <c r="K140" s="8">
        <v>0</v>
      </c>
      <c r="L140" s="8">
        <v>0</v>
      </c>
      <c r="M140" s="8">
        <v>0</v>
      </c>
      <c r="N140" s="8">
        <v>0</v>
      </c>
      <c r="O140" s="8">
        <v>0</v>
      </c>
      <c r="P140" s="8">
        <v>0</v>
      </c>
      <c r="Q140" s="8">
        <v>0</v>
      </c>
      <c r="R140" s="8">
        <v>0</v>
      </c>
      <c r="S140" s="8">
        <v>0</v>
      </c>
      <c r="T140" s="8">
        <v>0</v>
      </c>
      <c r="U140" s="8">
        <v>0</v>
      </c>
      <c r="V140" s="8">
        <v>0</v>
      </c>
      <c r="W140" s="8">
        <v>0</v>
      </c>
      <c r="X140" s="8">
        <v>0</v>
      </c>
      <c r="Y140" s="8">
        <v>0</v>
      </c>
      <c r="Z140" s="8">
        <v>0</v>
      </c>
      <c r="AA140" s="8">
        <v>0</v>
      </c>
      <c r="AB140" s="8">
        <v>0</v>
      </c>
      <c r="AC140" s="8">
        <v>0</v>
      </c>
      <c r="AD140" s="8">
        <v>0</v>
      </c>
    </row>
    <row r="141" spans="1:30" x14ac:dyDescent="0.25">
      <c r="A141" s="3" t="s">
        <v>63</v>
      </c>
      <c r="B141" s="8">
        <v>0</v>
      </c>
      <c r="C141" s="8">
        <v>0</v>
      </c>
      <c r="D141" s="8">
        <v>0</v>
      </c>
      <c r="E141" s="8">
        <f>(1+$D$133*$D$127)*(1)-$D$129*$D$129*$D$133/12*(-1)</f>
        <v>0.80200865639998531</v>
      </c>
      <c r="F141" s="8">
        <f>(1+$D$133*$D$127)*(-4)-$D$129*$D$129*$D$133/12*(16)</f>
        <v>-3.2046022417178261</v>
      </c>
      <c r="G141" s="8">
        <f>(1+$D$133*$D$127)*(6)-$D$129*$D$129*$D$133/12*(-30)</f>
        <v>4.8051871706356817</v>
      </c>
      <c r="H141" s="8">
        <f>(1+$D$133*$D$127)*(-4)-$D$129*$D$129*$D$133/12*(16)</f>
        <v>-3.2046022417178261</v>
      </c>
      <c r="I141" s="8">
        <f>(1+$D$133*$D$127)*(1)-$D$129*$D$129*$D$133/12*(-1)</f>
        <v>0.80200865639998531</v>
      </c>
      <c r="J141" s="8">
        <v>0</v>
      </c>
      <c r="K141" s="8">
        <v>0</v>
      </c>
      <c r="L141" s="8">
        <v>0</v>
      </c>
      <c r="M141" s="8">
        <v>0</v>
      </c>
      <c r="N141" s="8">
        <v>0</v>
      </c>
      <c r="O141" s="8">
        <v>0</v>
      </c>
      <c r="P141" s="8">
        <v>0</v>
      </c>
      <c r="Q141" s="8">
        <v>0</v>
      </c>
      <c r="R141" s="8">
        <v>0</v>
      </c>
      <c r="S141" s="8">
        <v>0</v>
      </c>
      <c r="T141" s="8">
        <v>0</v>
      </c>
      <c r="U141" s="8">
        <v>0</v>
      </c>
      <c r="V141" s="8">
        <v>0</v>
      </c>
      <c r="W141" s="8">
        <v>0</v>
      </c>
      <c r="X141" s="8">
        <v>0</v>
      </c>
      <c r="Y141" s="8">
        <v>0</v>
      </c>
      <c r="Z141" s="8">
        <v>0</v>
      </c>
      <c r="AA141" s="8">
        <v>0</v>
      </c>
      <c r="AB141" s="8">
        <v>0</v>
      </c>
      <c r="AC141" s="8">
        <v>0</v>
      </c>
      <c r="AD141" s="8">
        <v>0</v>
      </c>
    </row>
    <row r="142" spans="1:30" x14ac:dyDescent="0.25">
      <c r="A142" s="3" t="s">
        <v>64</v>
      </c>
      <c r="B142" s="8">
        <v>0</v>
      </c>
      <c r="C142" s="8">
        <v>0</v>
      </c>
      <c r="D142" s="8">
        <v>0</v>
      </c>
      <c r="E142" s="8">
        <v>0</v>
      </c>
      <c r="F142" s="8">
        <f>(1+$D$133*$D$127)*(1)-$D$129*$D$129*$D$133/12*(-1)</f>
        <v>0.80200865639998531</v>
      </c>
      <c r="G142" s="8">
        <f>(1+$D$133*$D$127)*(-4)-$D$129*$D$129*$D$133/12*(16)</f>
        <v>-3.2046022417178261</v>
      </c>
      <c r="H142" s="8">
        <f>(1+$D$133*$D$127)*(6)-$D$129*$D$129*$D$133/12*(-30)</f>
        <v>4.8051871706356817</v>
      </c>
      <c r="I142" s="8">
        <f>(1+$D$133*$D$127)*(-4)-$D$129*$D$129*$D$133/12*(16)</f>
        <v>-3.2046022417178261</v>
      </c>
      <c r="J142" s="8">
        <f>(1+$D$133*$D$127)*(1)-$D$129*$D$129*$D$133/12*(-1)</f>
        <v>0.80200865639998531</v>
      </c>
      <c r="K142" s="8">
        <v>0</v>
      </c>
      <c r="L142" s="8">
        <v>0</v>
      </c>
      <c r="M142" s="8">
        <v>0</v>
      </c>
      <c r="N142" s="8">
        <v>0</v>
      </c>
      <c r="O142" s="8">
        <v>0</v>
      </c>
      <c r="P142" s="8">
        <v>0</v>
      </c>
      <c r="Q142" s="8">
        <v>0</v>
      </c>
      <c r="R142" s="8">
        <v>0</v>
      </c>
      <c r="S142" s="8">
        <v>0</v>
      </c>
      <c r="T142" s="8">
        <v>0</v>
      </c>
      <c r="U142" s="8">
        <v>0</v>
      </c>
      <c r="V142" s="8">
        <v>0</v>
      </c>
      <c r="W142" s="8">
        <v>0</v>
      </c>
      <c r="X142" s="8">
        <v>0</v>
      </c>
      <c r="Y142" s="8">
        <v>0</v>
      </c>
      <c r="Z142" s="8">
        <v>0</v>
      </c>
      <c r="AA142" s="8">
        <v>0</v>
      </c>
      <c r="AB142" s="8">
        <v>0</v>
      </c>
      <c r="AC142" s="8">
        <v>0</v>
      </c>
      <c r="AD142" s="8">
        <v>0</v>
      </c>
    </row>
    <row r="143" spans="1:30" x14ac:dyDescent="0.25">
      <c r="A143" s="3" t="s">
        <v>93</v>
      </c>
      <c r="B143" s="8">
        <v>0</v>
      </c>
      <c r="C143" s="8">
        <v>0</v>
      </c>
      <c r="D143" s="8">
        <v>0</v>
      </c>
      <c r="E143" s="8">
        <v>0</v>
      </c>
      <c r="F143" s="8">
        <v>0</v>
      </c>
      <c r="G143" s="8">
        <f>(1+$D$133*$D$127)*(1)-$D$129*$D$129*$D$133/12*(-1)</f>
        <v>0.80200865639998531</v>
      </c>
      <c r="H143" s="8">
        <f>(1+$D$133*$D$127)*(-4)-$D$129*$D$129*$D$133/12*(16)</f>
        <v>-3.2046022417178261</v>
      </c>
      <c r="I143" s="8">
        <f>(1+$D$133*$D$127)*(6)-$D$129*$D$129*$D$133/12*(-30)</f>
        <v>4.8051871706356817</v>
      </c>
      <c r="J143" s="8">
        <f>(1+$D$133*$D$127)*(-4)-$D$129*$D$129*$D$133/12*(16)</f>
        <v>-3.2046022417178261</v>
      </c>
      <c r="K143" s="8">
        <f>(1+$D$133*$D$127)*(1)-$D$129*$D$129*$D$133/12*(-1)</f>
        <v>0.80200865639998531</v>
      </c>
      <c r="L143" s="8">
        <v>0</v>
      </c>
      <c r="M143" s="8">
        <v>0</v>
      </c>
      <c r="N143" s="8">
        <v>0</v>
      </c>
      <c r="O143" s="8">
        <v>0</v>
      </c>
      <c r="P143" s="8">
        <v>0</v>
      </c>
      <c r="Q143" s="8">
        <v>0</v>
      </c>
      <c r="R143" s="8">
        <v>0</v>
      </c>
      <c r="S143" s="8">
        <v>0</v>
      </c>
      <c r="T143" s="8">
        <v>0</v>
      </c>
      <c r="U143" s="8">
        <v>0</v>
      </c>
      <c r="V143" s="8">
        <v>0</v>
      </c>
      <c r="W143" s="8">
        <v>0</v>
      </c>
      <c r="X143" s="8">
        <v>0</v>
      </c>
      <c r="Y143" s="8">
        <v>0</v>
      </c>
      <c r="Z143" s="8">
        <v>0</v>
      </c>
      <c r="AA143" s="8">
        <v>0</v>
      </c>
      <c r="AB143" s="8">
        <v>0</v>
      </c>
      <c r="AC143" s="8">
        <v>0</v>
      </c>
      <c r="AD143" s="8">
        <v>0</v>
      </c>
    </row>
    <row r="144" spans="1:30" x14ac:dyDescent="0.25">
      <c r="A144" s="3" t="s">
        <v>94</v>
      </c>
      <c r="B144" s="8">
        <v>0</v>
      </c>
      <c r="C144" s="8">
        <v>0</v>
      </c>
      <c r="D144" s="8">
        <v>0</v>
      </c>
      <c r="E144" s="8">
        <v>0</v>
      </c>
      <c r="F144" s="8">
        <v>0</v>
      </c>
      <c r="G144" s="8">
        <v>0</v>
      </c>
      <c r="H144" s="8">
        <f>(1+$D$133*$D$127)*(1)-$D$129*$D$129*$D$133/12*(-1)</f>
        <v>0.80200865639998531</v>
      </c>
      <c r="I144" s="8">
        <f>(1+$D$133*$D$127)*(-4)-$D$129*$D$129*$D$133/12*(16)</f>
        <v>-3.2046022417178261</v>
      </c>
      <c r="J144" s="8">
        <f>(1+$D$133*$D$127)*(6)-$D$129*$D$129*$D$133/12*(-30)</f>
        <v>4.8051871706356817</v>
      </c>
      <c r="K144" s="8">
        <f>(1+$D$133*$D$127)*(-4)-$D$129*$D$129*$D$133/12*(16)</f>
        <v>-3.2046022417178261</v>
      </c>
      <c r="L144" s="8">
        <f>(1+$D$133*$D$127)*(1)-$D$129*$D$129*$D$133/12*(-1)</f>
        <v>0.80200865639998531</v>
      </c>
      <c r="M144" s="8">
        <v>0</v>
      </c>
      <c r="N144" s="8">
        <v>0</v>
      </c>
      <c r="O144" s="8">
        <v>0</v>
      </c>
      <c r="P144" s="8">
        <v>0</v>
      </c>
      <c r="Q144" s="8">
        <v>0</v>
      </c>
      <c r="R144" s="8">
        <v>0</v>
      </c>
      <c r="S144" s="8">
        <v>0</v>
      </c>
      <c r="T144" s="8">
        <v>0</v>
      </c>
      <c r="U144" s="8">
        <v>0</v>
      </c>
      <c r="V144" s="8">
        <v>0</v>
      </c>
      <c r="W144" s="8">
        <v>0</v>
      </c>
      <c r="X144" s="8">
        <v>0</v>
      </c>
      <c r="Y144" s="8">
        <v>0</v>
      </c>
      <c r="Z144" s="8">
        <v>0</v>
      </c>
      <c r="AA144" s="8">
        <v>0</v>
      </c>
      <c r="AB144" s="8">
        <v>0</v>
      </c>
      <c r="AC144" s="8">
        <v>0</v>
      </c>
      <c r="AD144" s="8">
        <v>0</v>
      </c>
    </row>
    <row r="145" spans="1:30" x14ac:dyDescent="0.25">
      <c r="A145" s="3" t="s">
        <v>95</v>
      </c>
      <c r="B145" s="8">
        <v>0</v>
      </c>
      <c r="C145" s="8">
        <v>0</v>
      </c>
      <c r="D145" s="8">
        <v>0</v>
      </c>
      <c r="E145" s="8">
        <v>0</v>
      </c>
      <c r="F145" s="8">
        <v>0</v>
      </c>
      <c r="G145" s="8">
        <v>0</v>
      </c>
      <c r="H145" s="8">
        <v>0</v>
      </c>
      <c r="I145" s="8">
        <f>(1+$D$133*$D$127)*(1)-$D$129*$D$129*$D$133/12*(-1)</f>
        <v>0.80200865639998531</v>
      </c>
      <c r="J145" s="8">
        <f>(1+$D$133*$D$127)*(-4)-$D$129*$D$129*$D$133/12*(16)</f>
        <v>-3.2046022417178261</v>
      </c>
      <c r="K145" s="8">
        <f>(1+$D$133*$D$127)*(6)-$D$129*$D$129*$D$133/12*(-30)</f>
        <v>4.8051871706356817</v>
      </c>
      <c r="L145" s="8">
        <f>(1+$D$133*$D$127)*(-4)-$D$129*$D$129*$D$133/12*(16)</f>
        <v>-3.2046022417178261</v>
      </c>
      <c r="M145" s="8">
        <f>(1+$D$133*$D$127)*(1)-$D$129*$D$129*$D$133/12*(-1)</f>
        <v>0.80200865639998531</v>
      </c>
      <c r="N145" s="8">
        <v>0</v>
      </c>
      <c r="O145" s="8">
        <v>0</v>
      </c>
      <c r="P145" s="8">
        <v>0</v>
      </c>
      <c r="Q145" s="8">
        <v>0</v>
      </c>
      <c r="R145" s="8">
        <v>0</v>
      </c>
      <c r="S145" s="8">
        <v>0</v>
      </c>
      <c r="T145" s="8">
        <v>0</v>
      </c>
      <c r="U145" s="8">
        <v>0</v>
      </c>
      <c r="V145" s="8">
        <v>0</v>
      </c>
      <c r="W145" s="8">
        <v>0</v>
      </c>
      <c r="X145" s="8">
        <v>0</v>
      </c>
      <c r="Y145" s="8">
        <v>0</v>
      </c>
      <c r="Z145" s="8">
        <v>0</v>
      </c>
      <c r="AA145" s="8">
        <v>0</v>
      </c>
      <c r="AB145" s="8">
        <v>0</v>
      </c>
      <c r="AC145" s="8">
        <v>0</v>
      </c>
      <c r="AD145" s="8">
        <v>0</v>
      </c>
    </row>
    <row r="146" spans="1:30" x14ac:dyDescent="0.25">
      <c r="A146" s="3" t="s">
        <v>96</v>
      </c>
      <c r="B146" s="8">
        <v>0</v>
      </c>
      <c r="C146" s="8">
        <v>0</v>
      </c>
      <c r="D146" s="8">
        <v>0</v>
      </c>
      <c r="E146" s="8">
        <v>0</v>
      </c>
      <c r="F146" s="8">
        <v>0</v>
      </c>
      <c r="G146" s="8">
        <v>0</v>
      </c>
      <c r="H146" s="8">
        <v>0</v>
      </c>
      <c r="I146" s="8">
        <v>0</v>
      </c>
      <c r="J146" s="8">
        <f>(1+$D$133*$D$127)*(1)-$D$129*$D$129*$D$133/12*(-1)</f>
        <v>0.80200865639998531</v>
      </c>
      <c r="K146" s="8">
        <f>(1+$D$133*$D$127)*(-4)-$D$129*$D$129*$D$133/12*(16)</f>
        <v>-3.2046022417178261</v>
      </c>
      <c r="L146" s="8">
        <f>(1+$D$133*$D$127)*(6)-$D$129*$D$129*$D$133/12*(-30)</f>
        <v>4.8051871706356817</v>
      </c>
      <c r="M146" s="8">
        <f>(1+$D$133*$D$127)*(-4)-$D$129*$D$129*$D$133/12*(16)</f>
        <v>-3.2046022417178261</v>
      </c>
      <c r="N146" s="8">
        <f>(1+$D$133*$D$127)*(1)-$D$129*$D$129*$D$133/12*(-1)</f>
        <v>0.80200865639998531</v>
      </c>
      <c r="O146" s="8">
        <v>0</v>
      </c>
      <c r="P146" s="8">
        <v>0</v>
      </c>
      <c r="Q146" s="8">
        <v>0</v>
      </c>
      <c r="R146" s="8">
        <v>0</v>
      </c>
      <c r="S146" s="8">
        <v>0</v>
      </c>
      <c r="T146" s="8">
        <v>0</v>
      </c>
      <c r="U146" s="8">
        <v>0</v>
      </c>
      <c r="V146" s="8">
        <v>0</v>
      </c>
      <c r="W146" s="8">
        <v>0</v>
      </c>
      <c r="X146" s="8">
        <v>0</v>
      </c>
      <c r="Y146" s="8">
        <v>0</v>
      </c>
      <c r="Z146" s="8">
        <v>0</v>
      </c>
      <c r="AA146" s="8">
        <v>0</v>
      </c>
      <c r="AB146" s="8">
        <v>0</v>
      </c>
      <c r="AC146" s="8">
        <v>0</v>
      </c>
      <c r="AD146" s="8">
        <v>0</v>
      </c>
    </row>
    <row r="147" spans="1:30" x14ac:dyDescent="0.25">
      <c r="A147" s="3" t="s">
        <v>97</v>
      </c>
      <c r="B147" s="8">
        <v>0</v>
      </c>
      <c r="C147" s="8">
        <v>0</v>
      </c>
      <c r="D147" s="8">
        <v>0</v>
      </c>
      <c r="E147" s="8">
        <v>0</v>
      </c>
      <c r="F147" s="8">
        <v>0</v>
      </c>
      <c r="G147" s="8">
        <v>0</v>
      </c>
      <c r="H147" s="8">
        <v>0</v>
      </c>
      <c r="I147" s="8">
        <v>0</v>
      </c>
      <c r="J147" s="8">
        <v>0</v>
      </c>
      <c r="K147" s="8">
        <f>(1+$D$133*$D$127)*(1)-$D$129*$D$129*$D$133/12*(-1)</f>
        <v>0.80200865639998531</v>
      </c>
      <c r="L147" s="8">
        <f>(1+$D$133*$D$127)*(-4)-$D$129*$D$129*$D$133/12*(16)</f>
        <v>-3.2046022417178261</v>
      </c>
      <c r="M147" s="8">
        <f>(1+$D$133*$D$127)*(6)-$D$129*$D$129*$D$133/12*(-30)</f>
        <v>4.8051871706356817</v>
      </c>
      <c r="N147" s="8">
        <f>(1+$D$133*$D$127)*(-4)-$D$129*$D$129*$D$133/12*(16)</f>
        <v>-3.2046022417178261</v>
      </c>
      <c r="O147" s="8">
        <f>(1+$D$133*$D$127)*(1)-$D$129*$D$129*$D$133/12*(-1)</f>
        <v>0.80200865639998531</v>
      </c>
      <c r="P147" s="8">
        <v>0</v>
      </c>
      <c r="Q147" s="8">
        <v>0</v>
      </c>
      <c r="R147" s="8">
        <v>0</v>
      </c>
      <c r="S147" s="8">
        <v>0</v>
      </c>
      <c r="T147" s="8">
        <v>0</v>
      </c>
      <c r="U147" s="8">
        <v>0</v>
      </c>
      <c r="V147" s="8">
        <v>0</v>
      </c>
      <c r="W147" s="8">
        <v>0</v>
      </c>
      <c r="X147" s="8">
        <v>0</v>
      </c>
      <c r="Y147" s="8">
        <v>0</v>
      </c>
      <c r="Z147" s="8">
        <v>0</v>
      </c>
      <c r="AA147" s="8">
        <v>0</v>
      </c>
      <c r="AB147" s="8">
        <v>0</v>
      </c>
      <c r="AC147" s="8">
        <v>0</v>
      </c>
      <c r="AD147" s="8">
        <v>0</v>
      </c>
    </row>
    <row r="148" spans="1:30" x14ac:dyDescent="0.25">
      <c r="A148" s="3" t="s">
        <v>98</v>
      </c>
      <c r="B148" s="8">
        <v>0</v>
      </c>
      <c r="C148" s="8">
        <v>0</v>
      </c>
      <c r="D148" s="8">
        <v>0</v>
      </c>
      <c r="E148" s="8">
        <v>0</v>
      </c>
      <c r="F148" s="8">
        <v>0</v>
      </c>
      <c r="G148" s="8">
        <v>0</v>
      </c>
      <c r="H148" s="8">
        <v>0</v>
      </c>
      <c r="I148" s="8">
        <v>0</v>
      </c>
      <c r="J148" s="8">
        <v>0</v>
      </c>
      <c r="K148" s="8">
        <v>0</v>
      </c>
      <c r="L148" s="8">
        <f>(1+$D$133*$D$127)*(1)-$D$129*$D$129*$D$133/12*(-1)</f>
        <v>0.80200865639998531</v>
      </c>
      <c r="M148" s="8">
        <f>(1+$D$133*$D$127)*(-4)-$D$129*$D$129*$D$133/12*(16)</f>
        <v>-3.2046022417178261</v>
      </c>
      <c r="N148" s="8">
        <f>(1+$D$133*$D$127)*(6)-$D$129*$D$129*$D$133/12*(-30)</f>
        <v>4.8051871706356817</v>
      </c>
      <c r="O148" s="8">
        <f>(1+$D$133*$D$127)*(-4)-$D$129*$D$129*$D$133/12*(16)</f>
        <v>-3.2046022417178261</v>
      </c>
      <c r="P148" s="8">
        <f>(1+$D$133*$D$127)*(1)-$D$129*$D$129*$D$133/12*(-1)</f>
        <v>0.80200865639998531</v>
      </c>
      <c r="Q148" s="8">
        <v>0</v>
      </c>
      <c r="R148" s="8">
        <v>0</v>
      </c>
      <c r="S148" s="8">
        <v>0</v>
      </c>
      <c r="T148" s="8">
        <v>0</v>
      </c>
      <c r="U148" s="8">
        <v>0</v>
      </c>
      <c r="V148" s="8">
        <v>0</v>
      </c>
      <c r="W148" s="8">
        <v>0</v>
      </c>
      <c r="X148" s="8">
        <v>0</v>
      </c>
      <c r="Y148" s="8">
        <v>0</v>
      </c>
      <c r="Z148" s="8">
        <v>0</v>
      </c>
      <c r="AA148" s="8">
        <v>0</v>
      </c>
      <c r="AB148" s="8">
        <v>0</v>
      </c>
      <c r="AC148" s="8">
        <v>0</v>
      </c>
      <c r="AD148" s="8">
        <v>0</v>
      </c>
    </row>
    <row r="149" spans="1:30" x14ac:dyDescent="0.25">
      <c r="A149" s="3" t="s">
        <v>99</v>
      </c>
      <c r="B149" s="8">
        <v>0</v>
      </c>
      <c r="C149" s="8">
        <v>0</v>
      </c>
      <c r="D149" s="8">
        <v>0</v>
      </c>
      <c r="E149" s="8">
        <v>0</v>
      </c>
      <c r="F149" s="8">
        <v>0</v>
      </c>
      <c r="G149" s="8">
        <v>0</v>
      </c>
      <c r="H149" s="8">
        <v>0</v>
      </c>
      <c r="I149" s="8">
        <v>0</v>
      </c>
      <c r="J149" s="8">
        <v>0</v>
      </c>
      <c r="K149" s="8">
        <v>0</v>
      </c>
      <c r="L149" s="8">
        <v>0</v>
      </c>
      <c r="M149" s="8">
        <f>(1+$D$133*$D$127)*(1)-$D$129*$D$129*$D$133/12*(-1)</f>
        <v>0.80200865639998531</v>
      </c>
      <c r="N149" s="8">
        <f>(1+$D$133*$D$127)*(-4)-$D$129*$D$129*$D$133/12*(16)</f>
        <v>-3.2046022417178261</v>
      </c>
      <c r="O149" s="8">
        <f>(1+$D$133*$D$127)*(6)-$D$129*$D$129*$D$133/12*(-30)</f>
        <v>4.8051871706356817</v>
      </c>
      <c r="P149" s="8">
        <f>(1+$D$133*$D$127)*(-4)-$D$129*$D$129*$D$133/12*(16)</f>
        <v>-3.2046022417178261</v>
      </c>
      <c r="Q149" s="8">
        <f>(1+$D$133*$D$127)*(1)-$D$129*$D$129*$D$133/12*(-1)</f>
        <v>0.80200865639998531</v>
      </c>
      <c r="R149" s="8">
        <v>0</v>
      </c>
      <c r="S149" s="8">
        <v>0</v>
      </c>
      <c r="T149" s="8">
        <v>0</v>
      </c>
      <c r="U149" s="8">
        <v>0</v>
      </c>
      <c r="V149" s="8">
        <v>0</v>
      </c>
      <c r="W149" s="8">
        <v>0</v>
      </c>
      <c r="X149" s="8">
        <v>0</v>
      </c>
      <c r="Y149" s="8">
        <v>0</v>
      </c>
      <c r="Z149" s="8">
        <v>0</v>
      </c>
      <c r="AA149" s="8">
        <v>0</v>
      </c>
      <c r="AB149" s="8">
        <v>0</v>
      </c>
      <c r="AC149" s="8">
        <v>0</v>
      </c>
      <c r="AD149" s="8">
        <v>0</v>
      </c>
    </row>
    <row r="150" spans="1:30" x14ac:dyDescent="0.25">
      <c r="A150" s="3" t="s">
        <v>100</v>
      </c>
      <c r="B150" s="8">
        <v>0</v>
      </c>
      <c r="C150" s="8">
        <v>0</v>
      </c>
      <c r="D150" s="8">
        <v>0</v>
      </c>
      <c r="E150" s="8">
        <v>0</v>
      </c>
      <c r="F150" s="8">
        <v>0</v>
      </c>
      <c r="G150" s="8">
        <v>0</v>
      </c>
      <c r="H150" s="8">
        <v>0</v>
      </c>
      <c r="I150" s="8">
        <v>0</v>
      </c>
      <c r="J150" s="8">
        <v>0</v>
      </c>
      <c r="K150" s="8">
        <v>0</v>
      </c>
      <c r="L150" s="8">
        <v>0</v>
      </c>
      <c r="M150" s="8">
        <v>0</v>
      </c>
      <c r="N150" s="8">
        <f>(1+$D$133*$D$127)*(1)-$D$129*$D$129*$D$133/12*(-1)</f>
        <v>0.80200865639998531</v>
      </c>
      <c r="O150" s="8">
        <f>(1+$D$133*$D$127)*(-4)-$D$129*$D$129*$D$133/12*(16)</f>
        <v>-3.2046022417178261</v>
      </c>
      <c r="P150" s="8">
        <f>(1+$D$133*$D$127)*(6)-$D$129*$D$129*$D$133/12*(-30)</f>
        <v>4.8051871706356817</v>
      </c>
      <c r="Q150" s="8">
        <f>(1+$D$133*$D$127)*(-4)-$D$129*$D$129*$D$133/12*(16)</f>
        <v>-3.2046022417178261</v>
      </c>
      <c r="R150" s="8">
        <f>(1+$D$133*$D$127)*(1)-$D$129*$D$129*$D$133/12*(-1)</f>
        <v>0.80200865639998531</v>
      </c>
      <c r="S150" s="8">
        <v>0</v>
      </c>
      <c r="T150" s="8">
        <v>0</v>
      </c>
      <c r="U150" s="8">
        <v>0</v>
      </c>
      <c r="V150" s="8">
        <v>0</v>
      </c>
      <c r="W150" s="8">
        <v>0</v>
      </c>
      <c r="X150" s="8">
        <v>0</v>
      </c>
      <c r="Y150" s="8">
        <v>0</v>
      </c>
      <c r="Z150" s="8">
        <v>0</v>
      </c>
      <c r="AA150" s="8">
        <v>0</v>
      </c>
      <c r="AB150" s="8">
        <v>0</v>
      </c>
      <c r="AC150" s="8">
        <v>0</v>
      </c>
      <c r="AD150" s="8">
        <v>0</v>
      </c>
    </row>
    <row r="151" spans="1:30" x14ac:dyDescent="0.25">
      <c r="A151" s="3" t="s">
        <v>101</v>
      </c>
      <c r="B151" s="8">
        <v>0</v>
      </c>
      <c r="C151" s="8">
        <v>0</v>
      </c>
      <c r="D151" s="8">
        <v>0</v>
      </c>
      <c r="E151" s="8">
        <v>0</v>
      </c>
      <c r="F151" s="8">
        <v>0</v>
      </c>
      <c r="G151" s="8">
        <v>0</v>
      </c>
      <c r="H151" s="8">
        <v>0</v>
      </c>
      <c r="I151" s="8">
        <v>0</v>
      </c>
      <c r="J151" s="8">
        <v>0</v>
      </c>
      <c r="K151" s="8">
        <v>0</v>
      </c>
      <c r="L151" s="8">
        <v>0</v>
      </c>
      <c r="M151" s="8">
        <v>0</v>
      </c>
      <c r="N151" s="8">
        <v>0</v>
      </c>
      <c r="O151" s="8">
        <f>(1+$D$133*$D$127)*(1)-$D$129*$D$129*$D$133/12*(-1)</f>
        <v>0.80200865639998531</v>
      </c>
      <c r="P151" s="8">
        <f>(1+$D$133*$D$127)*(-4)-$D$129*$D$129*$D$133/12*(16)</f>
        <v>-3.2046022417178261</v>
      </c>
      <c r="Q151" s="8">
        <f>(1+$D$133*$D$127)*(6)-$D$129*$D$129*$D$133/12*(-30)</f>
        <v>4.8051871706356817</v>
      </c>
      <c r="R151" s="8">
        <f>(1+$D$133*$D$127)*(-4)-$D$129*$D$129*$D$133/12*(16)</f>
        <v>-3.2046022417178261</v>
      </c>
      <c r="S151" s="8">
        <f>(1+$D$133*$D$127)*(1)-$D$129*$D$129*$D$133/12*(-1)</f>
        <v>0.80200865639998531</v>
      </c>
      <c r="T151" s="8">
        <v>0</v>
      </c>
      <c r="U151" s="8">
        <v>0</v>
      </c>
      <c r="V151" s="8">
        <v>0</v>
      </c>
      <c r="W151" s="8">
        <v>0</v>
      </c>
      <c r="X151" s="8">
        <v>0</v>
      </c>
      <c r="Y151" s="8">
        <v>0</v>
      </c>
      <c r="Z151" s="8">
        <v>0</v>
      </c>
      <c r="AA151" s="8">
        <v>0</v>
      </c>
      <c r="AB151" s="8">
        <v>0</v>
      </c>
      <c r="AC151" s="8">
        <v>0</v>
      </c>
      <c r="AD151" s="8">
        <v>0</v>
      </c>
    </row>
    <row r="152" spans="1:30" x14ac:dyDescent="0.25">
      <c r="A152" s="3" t="s">
        <v>102</v>
      </c>
      <c r="B152" s="8">
        <v>0</v>
      </c>
      <c r="C152" s="8">
        <v>0</v>
      </c>
      <c r="D152" s="8">
        <v>0</v>
      </c>
      <c r="E152" s="8">
        <v>0</v>
      </c>
      <c r="F152" s="8">
        <v>0</v>
      </c>
      <c r="G152" s="8">
        <v>0</v>
      </c>
      <c r="H152" s="8">
        <v>0</v>
      </c>
      <c r="I152" s="8">
        <v>0</v>
      </c>
      <c r="J152" s="8">
        <v>0</v>
      </c>
      <c r="K152" s="8">
        <v>0</v>
      </c>
      <c r="L152" s="8">
        <v>0</v>
      </c>
      <c r="M152" s="8">
        <v>0</v>
      </c>
      <c r="N152" s="8">
        <v>0</v>
      </c>
      <c r="O152" s="8">
        <v>0</v>
      </c>
      <c r="P152" s="8">
        <f>(1+$D$133*$D$127)*(1)-$D$129*$D$129*$D$133/12*(-1)</f>
        <v>0.80200865639998531</v>
      </c>
      <c r="Q152" s="8">
        <f>(1+$D$133*$D$127)*(-4)-$D$129*$D$129*$D$133/12*(16)</f>
        <v>-3.2046022417178261</v>
      </c>
      <c r="R152" s="8">
        <f>(1+$D$133*$D$127)*(6)-$D$129*$D$129*$D$133/12*(-30)</f>
        <v>4.8051871706356817</v>
      </c>
      <c r="S152" s="8">
        <f>(1+$D$133*$D$127)*(-4)-$D$129*$D$129*$D$133/12*(16)</f>
        <v>-3.2046022417178261</v>
      </c>
      <c r="T152" s="8">
        <f>(1+$D$133*$D$127)*(1)-$D$129*$D$129*$D$133/12*(-1)</f>
        <v>0.80200865639998531</v>
      </c>
      <c r="U152" s="8">
        <v>0</v>
      </c>
      <c r="V152" s="8">
        <v>0</v>
      </c>
      <c r="W152" s="8">
        <v>0</v>
      </c>
      <c r="X152" s="8">
        <v>0</v>
      </c>
      <c r="Y152" s="8">
        <v>0</v>
      </c>
      <c r="Z152" s="8">
        <v>0</v>
      </c>
      <c r="AA152" s="8">
        <v>0</v>
      </c>
      <c r="AB152" s="8">
        <v>0</v>
      </c>
      <c r="AC152" s="8">
        <v>0</v>
      </c>
      <c r="AD152" s="8">
        <v>0</v>
      </c>
    </row>
    <row r="153" spans="1:30" x14ac:dyDescent="0.25">
      <c r="A153" s="3" t="s">
        <v>103</v>
      </c>
      <c r="B153" s="8">
        <v>0</v>
      </c>
      <c r="C153" s="8">
        <v>0</v>
      </c>
      <c r="D153" s="8">
        <v>0</v>
      </c>
      <c r="E153" s="8">
        <v>0</v>
      </c>
      <c r="F153" s="8">
        <v>0</v>
      </c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  <c r="O153" s="8">
        <v>0</v>
      </c>
      <c r="P153" s="8">
        <v>0</v>
      </c>
      <c r="Q153" s="8">
        <f>(1+$D$133*$D$127)*(1)-$D$129*$D$129*$D$133/12*(-1)</f>
        <v>0.80200865639998531</v>
      </c>
      <c r="R153" s="8">
        <f>(1+$D$133*$D$127)*(-4)-$D$129*$D$129*$D$133/12*(16)</f>
        <v>-3.2046022417178261</v>
      </c>
      <c r="S153" s="8">
        <f>(1+$D$133*$D$127)*(6)-$D$129*$D$129*$D$133/12*(-30)</f>
        <v>4.8051871706356817</v>
      </c>
      <c r="T153" s="8">
        <f>(1+$D$133*$D$127)*(-4)-$D$129*$D$129*$D$133/12*(16)</f>
        <v>-3.2046022417178261</v>
      </c>
      <c r="U153" s="8">
        <f>(1+$D$133*$D$127)*(1)-$D$129*$D$129*$D$133/12*(-1)</f>
        <v>0.80200865639998531</v>
      </c>
      <c r="V153" s="8">
        <v>0</v>
      </c>
      <c r="W153" s="8">
        <v>0</v>
      </c>
      <c r="X153" s="8">
        <v>0</v>
      </c>
      <c r="Y153" s="8">
        <v>0</v>
      </c>
      <c r="Z153" s="8">
        <v>0</v>
      </c>
      <c r="AA153" s="8">
        <v>0</v>
      </c>
      <c r="AB153" s="8">
        <v>0</v>
      </c>
      <c r="AC153" s="8">
        <v>0</v>
      </c>
      <c r="AD153" s="8">
        <v>0</v>
      </c>
    </row>
    <row r="154" spans="1:30" x14ac:dyDescent="0.25">
      <c r="A154" s="3" t="s">
        <v>104</v>
      </c>
      <c r="B154" s="8">
        <v>0</v>
      </c>
      <c r="C154" s="8">
        <v>0</v>
      </c>
      <c r="D154" s="8">
        <v>0</v>
      </c>
      <c r="E154" s="8">
        <v>0</v>
      </c>
      <c r="F154" s="8">
        <v>0</v>
      </c>
      <c r="G154" s="8">
        <v>0</v>
      </c>
      <c r="H154" s="8">
        <v>0</v>
      </c>
      <c r="I154" s="8">
        <v>0</v>
      </c>
      <c r="J154" s="8">
        <v>0</v>
      </c>
      <c r="K154" s="8">
        <v>0</v>
      </c>
      <c r="L154" s="8">
        <v>0</v>
      </c>
      <c r="M154" s="8">
        <v>0</v>
      </c>
      <c r="N154" s="8">
        <v>0</v>
      </c>
      <c r="O154" s="8">
        <v>0</v>
      </c>
      <c r="P154" s="8">
        <v>0</v>
      </c>
      <c r="Q154" s="8">
        <v>0</v>
      </c>
      <c r="R154" s="8">
        <f>(1+$D$133*$D$127)*(1)-$D$129*$D$129*$D$133/12*(-1)</f>
        <v>0.80200865639998531</v>
      </c>
      <c r="S154" s="8">
        <f>(1+$D$133*$D$127)*(-4)-$D$129*$D$129*$D$133/12*(16)</f>
        <v>-3.2046022417178261</v>
      </c>
      <c r="T154" s="8">
        <f>(1+$D$133*$D$127)*(6)-$D$129*$D$129*$D$133/12*(-30)</f>
        <v>4.8051871706356817</v>
      </c>
      <c r="U154" s="8">
        <f>(1+$D$133*$D$127)*(-4)-$D$129*$D$129*$D$133/12*(16)</f>
        <v>-3.2046022417178261</v>
      </c>
      <c r="V154" s="8">
        <f>(1+$D$133*$D$127)*(1)-$D$129*$D$129*$D$133/12*(-1)</f>
        <v>0.80200865639998531</v>
      </c>
      <c r="W154" s="8">
        <v>0</v>
      </c>
      <c r="X154" s="8">
        <v>0</v>
      </c>
      <c r="Y154" s="8">
        <v>0</v>
      </c>
      <c r="Z154" s="8">
        <v>0</v>
      </c>
      <c r="AA154" s="8">
        <v>0</v>
      </c>
      <c r="AB154" s="8">
        <v>0</v>
      </c>
      <c r="AC154" s="8">
        <v>0</v>
      </c>
      <c r="AD154" s="8">
        <v>0</v>
      </c>
    </row>
    <row r="155" spans="1:30" x14ac:dyDescent="0.25">
      <c r="A155" s="3" t="s">
        <v>105</v>
      </c>
      <c r="B155" s="8">
        <v>0</v>
      </c>
      <c r="C155" s="8">
        <v>0</v>
      </c>
      <c r="D155" s="8">
        <v>0</v>
      </c>
      <c r="E155" s="8">
        <v>0</v>
      </c>
      <c r="F155" s="8">
        <v>0</v>
      </c>
      <c r="G155" s="8">
        <v>0</v>
      </c>
      <c r="H155" s="8">
        <v>0</v>
      </c>
      <c r="I155" s="8">
        <v>0</v>
      </c>
      <c r="J155" s="8">
        <v>0</v>
      </c>
      <c r="K155" s="8">
        <v>0</v>
      </c>
      <c r="L155" s="8">
        <v>0</v>
      </c>
      <c r="M155" s="8">
        <v>0</v>
      </c>
      <c r="N155" s="8">
        <v>0</v>
      </c>
      <c r="O155" s="8">
        <v>0</v>
      </c>
      <c r="P155" s="8">
        <v>0</v>
      </c>
      <c r="Q155" s="8">
        <v>0</v>
      </c>
      <c r="R155" s="8">
        <v>0</v>
      </c>
      <c r="S155" s="8">
        <f>(1+$D$133*$D$127)*(1)-$D$129*$D$129*$D$133/12*(-1)</f>
        <v>0.80200865639998531</v>
      </c>
      <c r="T155" s="8">
        <f>(1+$D$133*$D$127)*(-4)-$D$129*$D$129*$D$133/12*(16)</f>
        <v>-3.2046022417178261</v>
      </c>
      <c r="U155" s="8">
        <f>(1+$D$133*$D$127)*(6)-$D$129*$D$129*$D$133/12*(-30)</f>
        <v>4.8051871706356817</v>
      </c>
      <c r="V155" s="8">
        <f>(1+$D$133*$D$127)*(-4)-$D$129*$D$129*$D$133/12*(16)</f>
        <v>-3.2046022417178261</v>
      </c>
      <c r="W155" s="8">
        <f>(1+$D$133*$D$127)*(1)-$D$129*$D$129*$D$133/12*(-1)</f>
        <v>0.80200865639998531</v>
      </c>
      <c r="X155" s="8">
        <v>0</v>
      </c>
      <c r="Y155" s="8">
        <v>0</v>
      </c>
      <c r="Z155" s="8">
        <v>0</v>
      </c>
      <c r="AA155" s="8">
        <v>0</v>
      </c>
      <c r="AB155" s="8">
        <v>0</v>
      </c>
      <c r="AC155" s="8">
        <v>0</v>
      </c>
      <c r="AD155" s="8">
        <v>0</v>
      </c>
    </row>
    <row r="156" spans="1:30" x14ac:dyDescent="0.25">
      <c r="A156" s="3" t="s">
        <v>106</v>
      </c>
      <c r="B156" s="8">
        <v>0</v>
      </c>
      <c r="C156" s="8">
        <v>0</v>
      </c>
      <c r="D156" s="8">
        <v>0</v>
      </c>
      <c r="E156" s="8">
        <v>0</v>
      </c>
      <c r="F156" s="8">
        <v>0</v>
      </c>
      <c r="G156" s="8">
        <v>0</v>
      </c>
      <c r="H156" s="8">
        <v>0</v>
      </c>
      <c r="I156" s="8">
        <v>0</v>
      </c>
      <c r="J156" s="8">
        <v>0</v>
      </c>
      <c r="K156" s="8">
        <v>0</v>
      </c>
      <c r="L156" s="8">
        <v>0</v>
      </c>
      <c r="M156" s="8">
        <v>0</v>
      </c>
      <c r="N156" s="8">
        <v>0</v>
      </c>
      <c r="O156" s="8">
        <v>0</v>
      </c>
      <c r="P156" s="8">
        <v>0</v>
      </c>
      <c r="Q156" s="8">
        <v>0</v>
      </c>
      <c r="R156" s="8">
        <v>0</v>
      </c>
      <c r="S156" s="8">
        <v>0</v>
      </c>
      <c r="T156" s="8">
        <f>(1+$D$133*$D$127)*(1)-$D$129*$D$129*$D$133/12*(-1)</f>
        <v>0.80200865639998531</v>
      </c>
      <c r="U156" s="8">
        <f>(1+$D$133*$D$127)*(-4)-$D$129*$D$129*$D$133/12*(16)</f>
        <v>-3.2046022417178261</v>
      </c>
      <c r="V156" s="8">
        <f>(1+$D$133*$D$127)*(6)-$D$129*$D$129*$D$133/12*(-30)</f>
        <v>4.8051871706356817</v>
      </c>
      <c r="W156" s="8">
        <f>(1+$D$133*$D$127)*(-4)-$D$129*$D$129*$D$133/12*(16)</f>
        <v>-3.2046022417178261</v>
      </c>
      <c r="X156" s="8">
        <f>(1+$D$133*$D$127)*(1)-$D$129*$D$129*$D$133/12*(-1)</f>
        <v>0.80200865639998531</v>
      </c>
      <c r="Y156" s="8">
        <v>0</v>
      </c>
      <c r="Z156" s="8">
        <v>0</v>
      </c>
      <c r="AA156" s="8">
        <v>0</v>
      </c>
      <c r="AB156" s="8">
        <v>0</v>
      </c>
      <c r="AC156" s="8">
        <v>0</v>
      </c>
      <c r="AD156" s="8">
        <v>0</v>
      </c>
    </row>
    <row r="157" spans="1:30" x14ac:dyDescent="0.25">
      <c r="A157" s="3" t="s">
        <v>107</v>
      </c>
      <c r="B157" s="8">
        <v>0</v>
      </c>
      <c r="C157" s="8">
        <v>0</v>
      </c>
      <c r="D157" s="8">
        <v>0</v>
      </c>
      <c r="E157" s="8">
        <v>0</v>
      </c>
      <c r="F157" s="8">
        <v>0</v>
      </c>
      <c r="G157" s="8">
        <v>0</v>
      </c>
      <c r="H157" s="8">
        <v>0</v>
      </c>
      <c r="I157" s="8">
        <v>0</v>
      </c>
      <c r="J157" s="8">
        <v>0</v>
      </c>
      <c r="K157" s="8">
        <v>0</v>
      </c>
      <c r="L157" s="8">
        <v>0</v>
      </c>
      <c r="M157" s="8">
        <v>0</v>
      </c>
      <c r="N157" s="8">
        <v>0</v>
      </c>
      <c r="O157" s="8">
        <v>0</v>
      </c>
      <c r="P157" s="8">
        <v>0</v>
      </c>
      <c r="Q157" s="8">
        <v>0</v>
      </c>
      <c r="R157" s="8">
        <v>0</v>
      </c>
      <c r="S157" s="8">
        <v>0</v>
      </c>
      <c r="T157" s="8">
        <v>0</v>
      </c>
      <c r="U157" s="8">
        <f>(1+$D$133*$D$127)*(1)-$D$129*$D$129*$D$133/12*(-1)</f>
        <v>0.80200865639998531</v>
      </c>
      <c r="V157" s="8">
        <f>(1+$D$133*$D$127)*(-4)-$D$129*$D$129*$D$133/12*(16)</f>
        <v>-3.2046022417178261</v>
      </c>
      <c r="W157" s="8">
        <f>(1+$D$133*$D$127)*(6)-$D$129*$D$129*$D$133/12*(-30)</f>
        <v>4.8051871706356817</v>
      </c>
      <c r="X157" s="8">
        <f>(1+$D$133*$D$127)*(-4)-$D$129*$D$129*$D$133/12*(16)</f>
        <v>-3.2046022417178261</v>
      </c>
      <c r="Y157" s="8">
        <f>(1+$D$133*$D$127)*(1)-$D$129*$D$129*$D$133/12*(-1)</f>
        <v>0.80200865639998531</v>
      </c>
      <c r="Z157" s="8">
        <v>0</v>
      </c>
      <c r="AA157" s="8">
        <v>0</v>
      </c>
      <c r="AB157" s="8">
        <v>0</v>
      </c>
      <c r="AC157" s="8">
        <v>0</v>
      </c>
      <c r="AD157" s="8">
        <v>0</v>
      </c>
    </row>
    <row r="158" spans="1:30" x14ac:dyDescent="0.25">
      <c r="A158" s="3" t="s">
        <v>108</v>
      </c>
      <c r="B158" s="8">
        <v>0</v>
      </c>
      <c r="C158" s="8">
        <v>0</v>
      </c>
      <c r="D158" s="8">
        <v>0</v>
      </c>
      <c r="E158" s="8">
        <v>0</v>
      </c>
      <c r="F158" s="8">
        <v>0</v>
      </c>
      <c r="G158" s="8">
        <v>0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  <c r="N158" s="8">
        <v>0</v>
      </c>
      <c r="O158" s="8">
        <v>0</v>
      </c>
      <c r="P158" s="8">
        <v>0</v>
      </c>
      <c r="Q158" s="8">
        <v>0</v>
      </c>
      <c r="R158" s="8">
        <v>0</v>
      </c>
      <c r="S158" s="8">
        <v>0</v>
      </c>
      <c r="T158" s="8">
        <v>0</v>
      </c>
      <c r="U158" s="8">
        <v>0</v>
      </c>
      <c r="V158" s="8">
        <f>(1+$D$133*$D$127)*(1)-$D$129*$D$129*$D$133/12*(-1)</f>
        <v>0.80200865639998531</v>
      </c>
      <c r="W158" s="8">
        <f>(1+$D$133*$D$127)*(-4)-$D$129*$D$129*$D$133/12*(16)</f>
        <v>-3.2046022417178261</v>
      </c>
      <c r="X158" s="8">
        <f>(1+$D$133*$D$127)*(6)-$D$129*$D$129*$D$133/12*(-30)</f>
        <v>4.8051871706356817</v>
      </c>
      <c r="Y158" s="8">
        <f>(1+$D$133*$D$127)*(-4)-$D$129*$D$129*$D$133/12*(16)</f>
        <v>-3.2046022417178261</v>
      </c>
      <c r="Z158" s="8">
        <f>(1+$D$133*$D$127)*(1)-$D$129*$D$129*$D$133/12*(-1)</f>
        <v>0.80200865639998531</v>
      </c>
      <c r="AA158" s="8">
        <v>0</v>
      </c>
      <c r="AB158" s="8">
        <v>0</v>
      </c>
      <c r="AC158" s="8">
        <v>0</v>
      </c>
      <c r="AD158" s="8">
        <v>0</v>
      </c>
    </row>
    <row r="159" spans="1:30" x14ac:dyDescent="0.25">
      <c r="A159" s="3" t="s">
        <v>109</v>
      </c>
      <c r="B159" s="8">
        <v>0</v>
      </c>
      <c r="C159" s="8">
        <v>0</v>
      </c>
      <c r="D159" s="8">
        <v>0</v>
      </c>
      <c r="E159" s="8">
        <v>0</v>
      </c>
      <c r="F159" s="8">
        <v>0</v>
      </c>
      <c r="G159" s="8">
        <v>0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8">
        <v>0</v>
      </c>
      <c r="N159" s="8">
        <v>0</v>
      </c>
      <c r="O159" s="8">
        <v>0</v>
      </c>
      <c r="P159" s="8">
        <v>0</v>
      </c>
      <c r="Q159" s="8">
        <v>0</v>
      </c>
      <c r="R159" s="8">
        <v>0</v>
      </c>
      <c r="S159" s="8">
        <v>0</v>
      </c>
      <c r="T159" s="8">
        <v>0</v>
      </c>
      <c r="U159" s="8">
        <v>0</v>
      </c>
      <c r="V159" s="8">
        <v>0</v>
      </c>
      <c r="W159" s="8">
        <f>(1+$D$133*$D$127)*(1)-$D$129*$D$129*$D$133/12*(-1)</f>
        <v>0.80200865639998531</v>
      </c>
      <c r="X159" s="8">
        <f>(1+$D$133*$D$127)*(-4)-$D$129*$D$129*$D$133/12*(16)</f>
        <v>-3.2046022417178261</v>
      </c>
      <c r="Y159" s="8">
        <f>(1+$D$133*$D$127)*(6)-$D$129*$D$129*$D$133/12*(-30)</f>
        <v>4.8051871706356817</v>
      </c>
      <c r="Z159" s="8">
        <f>(1+$D$133*$D$127)*(-4)-$D$129*$D$129*$D$133/12*(16)</f>
        <v>-3.2046022417178261</v>
      </c>
      <c r="AA159" s="8">
        <f>(1+$D$133*$D$127)*(1)-$D$129*$D$129*$D$133/12*(-1)</f>
        <v>0.80200865639998531</v>
      </c>
      <c r="AB159" s="8">
        <v>0</v>
      </c>
      <c r="AC159" s="8">
        <v>0</v>
      </c>
      <c r="AD159" s="8">
        <v>0</v>
      </c>
    </row>
    <row r="160" spans="1:30" x14ac:dyDescent="0.25">
      <c r="A160" s="3" t="s">
        <v>110</v>
      </c>
      <c r="B160" s="8">
        <v>0</v>
      </c>
      <c r="C160" s="8">
        <v>0</v>
      </c>
      <c r="D160" s="8">
        <v>0</v>
      </c>
      <c r="E160" s="8">
        <v>0</v>
      </c>
      <c r="F160" s="8">
        <v>0</v>
      </c>
      <c r="G160" s="8">
        <v>0</v>
      </c>
      <c r="H160" s="8"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  <c r="N160" s="8">
        <v>0</v>
      </c>
      <c r="O160" s="8">
        <v>0</v>
      </c>
      <c r="P160" s="8">
        <v>0</v>
      </c>
      <c r="Q160" s="8">
        <v>0</v>
      </c>
      <c r="R160" s="8">
        <v>0</v>
      </c>
      <c r="S160" s="8">
        <v>0</v>
      </c>
      <c r="T160" s="8">
        <v>0</v>
      </c>
      <c r="U160" s="8">
        <v>0</v>
      </c>
      <c r="V160" s="8">
        <v>0</v>
      </c>
      <c r="W160" s="8">
        <v>0</v>
      </c>
      <c r="X160" s="8">
        <f>(1+$D$133*$D$127)*(1)-$D$129*$D$129*$D$133/12*(-1)</f>
        <v>0.80200865639998531</v>
      </c>
      <c r="Y160" s="8">
        <f>(1+$D$133*$D$127)*(-4)-$D$129*$D$129*$D$133/12*(16)</f>
        <v>-3.2046022417178261</v>
      </c>
      <c r="Z160" s="8">
        <f>(1+$D$133*$D$127)*(6)-$D$129*$D$129*$D$133/12*(-30)</f>
        <v>4.8051871706356817</v>
      </c>
      <c r="AA160" s="8">
        <f>(1+$D$133*$D$127)*(-4)-$D$129*$D$129*$D$133/12*(16)</f>
        <v>-3.2046022417178261</v>
      </c>
      <c r="AB160" s="8">
        <f>(1+$D$133*$D$127)*(1)-$D$129*$D$129*$D$133/12*(-1)</f>
        <v>0.80200865639998531</v>
      </c>
      <c r="AC160" s="8">
        <v>0</v>
      </c>
      <c r="AD160" s="8">
        <v>0</v>
      </c>
    </row>
    <row r="161" spans="1:30" x14ac:dyDescent="0.25">
      <c r="A161" s="3" t="s">
        <v>111</v>
      </c>
      <c r="B161" s="8">
        <v>0</v>
      </c>
      <c r="C161" s="8">
        <v>0</v>
      </c>
      <c r="D161" s="8">
        <v>0</v>
      </c>
      <c r="E161" s="8">
        <v>0</v>
      </c>
      <c r="F161" s="8">
        <v>0</v>
      </c>
      <c r="G161" s="8">
        <v>0</v>
      </c>
      <c r="H161" s="8">
        <v>0</v>
      </c>
      <c r="I161" s="8">
        <v>0</v>
      </c>
      <c r="J161" s="8">
        <v>0</v>
      </c>
      <c r="K161" s="8">
        <v>0</v>
      </c>
      <c r="L161" s="8">
        <v>0</v>
      </c>
      <c r="M161" s="8">
        <v>0</v>
      </c>
      <c r="N161" s="8">
        <v>0</v>
      </c>
      <c r="O161" s="8">
        <v>0</v>
      </c>
      <c r="P161" s="8">
        <v>0</v>
      </c>
      <c r="Q161" s="8">
        <v>0</v>
      </c>
      <c r="R161" s="8">
        <v>0</v>
      </c>
      <c r="S161" s="8">
        <v>0</v>
      </c>
      <c r="T161" s="8">
        <v>0</v>
      </c>
      <c r="U161" s="8">
        <v>0</v>
      </c>
      <c r="V161" s="8">
        <v>0</v>
      </c>
      <c r="W161" s="8">
        <v>0</v>
      </c>
      <c r="X161" s="8">
        <v>0</v>
      </c>
      <c r="Y161" s="8">
        <f>(1+$D$133*$D$127)*(1)-$D$129*$D$129*$D$133/12*(-1)</f>
        <v>0.80200865639998531</v>
      </c>
      <c r="Z161" s="8">
        <f>(1+$D$133*$D$127)*(-4)-$D$129*$D$129*$D$133/12*(16)</f>
        <v>-3.2046022417178261</v>
      </c>
      <c r="AA161" s="8">
        <f>(1+$D$133*$D$127)*(6)-$D$129*$D$129*$D$133/12*(-30)</f>
        <v>4.8051871706356817</v>
      </c>
      <c r="AB161" s="8">
        <f>(1+$D$133*$D$127)*(-4)-$D$129*$D$129*$D$133/12*(16)</f>
        <v>-3.2046022417178261</v>
      </c>
      <c r="AC161" s="8">
        <f>(1+$D$133*$D$127)*(1)-$D$129*$D$129*$D$133/12*(-1)</f>
        <v>0.80200865639998531</v>
      </c>
      <c r="AD161" s="8">
        <v>0</v>
      </c>
    </row>
    <row r="162" spans="1:30" x14ac:dyDescent="0.25">
      <c r="A162" s="3" t="s">
        <v>112</v>
      </c>
      <c r="B162" s="8">
        <v>0</v>
      </c>
      <c r="C162" s="8">
        <v>0</v>
      </c>
      <c r="D162" s="8">
        <v>0</v>
      </c>
      <c r="E162" s="8">
        <v>0</v>
      </c>
      <c r="F162" s="8">
        <v>0</v>
      </c>
      <c r="G162" s="8">
        <v>0</v>
      </c>
      <c r="H162" s="8">
        <v>0</v>
      </c>
      <c r="I162" s="8">
        <v>0</v>
      </c>
      <c r="J162" s="8">
        <v>0</v>
      </c>
      <c r="K162" s="8">
        <v>0</v>
      </c>
      <c r="L162" s="8">
        <v>0</v>
      </c>
      <c r="M162" s="8">
        <v>0</v>
      </c>
      <c r="N162" s="8">
        <v>0</v>
      </c>
      <c r="O162" s="8">
        <v>0</v>
      </c>
      <c r="P162" s="8">
        <v>0</v>
      </c>
      <c r="Q162" s="8">
        <v>0</v>
      </c>
      <c r="R162" s="8">
        <v>0</v>
      </c>
      <c r="S162" s="8">
        <v>0</v>
      </c>
      <c r="T162" s="8">
        <v>0</v>
      </c>
      <c r="U162" s="8">
        <v>0</v>
      </c>
      <c r="V162" s="8">
        <v>0</v>
      </c>
      <c r="W162" s="8">
        <v>0</v>
      </c>
      <c r="X162" s="8">
        <v>0</v>
      </c>
      <c r="Y162" s="8">
        <v>0</v>
      </c>
      <c r="Z162" s="8">
        <f>(1+$D$133*$D$127)*(1)-$D$129*$D$129*$D$133/12*(-1)</f>
        <v>0.80200865639998531</v>
      </c>
      <c r="AA162" s="8">
        <f>(1+$D$133*$D$127)*(-4)-$D$129*$D$129*$D$133/12*(16)</f>
        <v>-3.2046022417178261</v>
      </c>
      <c r="AB162" s="8">
        <f>(1+$D$133*$D$127)*(6)-$D$129*$D$129*$D$133/12*(-30)</f>
        <v>4.8051871706356817</v>
      </c>
      <c r="AC162" s="8">
        <f>(1+$D$133*$D$127)*(-4)-$D$129*$D$129*$D$133/12*(16)</f>
        <v>-3.2046022417178261</v>
      </c>
      <c r="AD162" s="8">
        <f>(1+$D$133*$D$127)*(1)-$D$129*$D$129*$D$133/12*(-1)</f>
        <v>0.80200865639998531</v>
      </c>
    </row>
    <row r="163" spans="1:30" x14ac:dyDescent="0.25">
      <c r="A163" s="3" t="s">
        <v>19</v>
      </c>
      <c r="B163" s="8">
        <v>0</v>
      </c>
      <c r="C163" s="8">
        <v>0</v>
      </c>
      <c r="D163" s="8">
        <v>1</v>
      </c>
      <c r="E163" s="8">
        <v>0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  <c r="N163" s="8">
        <v>0</v>
      </c>
      <c r="O163" s="8">
        <v>0</v>
      </c>
      <c r="P163" s="8">
        <v>0</v>
      </c>
      <c r="Q163" s="8">
        <v>0</v>
      </c>
      <c r="R163" s="8">
        <v>0</v>
      </c>
      <c r="S163" s="8">
        <v>0</v>
      </c>
      <c r="T163" s="8">
        <v>0</v>
      </c>
      <c r="U163" s="8">
        <v>0</v>
      </c>
      <c r="V163" s="8">
        <v>0</v>
      </c>
      <c r="W163" s="8">
        <v>0</v>
      </c>
      <c r="X163" s="8">
        <v>0</v>
      </c>
      <c r="Y163" s="8">
        <v>0</v>
      </c>
      <c r="Z163" s="8">
        <v>0</v>
      </c>
      <c r="AA163" s="8">
        <v>0</v>
      </c>
      <c r="AB163" s="8">
        <v>0</v>
      </c>
      <c r="AC163" s="8">
        <v>0</v>
      </c>
      <c r="AD163" s="8">
        <v>0</v>
      </c>
    </row>
    <row r="164" spans="1:30" x14ac:dyDescent="0.25">
      <c r="A164" s="3" t="s">
        <v>20</v>
      </c>
      <c r="B164" s="8">
        <f>D127/D129/D129*(1+D133*D127)/2*(-1)+1/12</f>
        <v>-23.022753692303326</v>
      </c>
      <c r="C164" s="8">
        <f>D127/D129/D129*(1+D133*D127)/2*(2)-8/12</f>
        <v>45.545507384606651</v>
      </c>
      <c r="D164" s="8">
        <v>0</v>
      </c>
      <c r="E164" s="8">
        <f>D127/D129/D129*(1+D133*D127)/2*(-2)+8/12</f>
        <v>-45.545507384606651</v>
      </c>
      <c r="F164" s="8">
        <f>D127/D129/D129*(1+D133*D127)/2*(1)-1/12</f>
        <v>23.022753692303326</v>
      </c>
      <c r="G164" s="8">
        <v>0</v>
      </c>
      <c r="H164" s="8">
        <v>0</v>
      </c>
      <c r="I164" s="8">
        <v>0</v>
      </c>
      <c r="J164" s="8">
        <v>0</v>
      </c>
      <c r="K164" s="8">
        <v>0</v>
      </c>
      <c r="L164" s="8">
        <v>0</v>
      </c>
      <c r="M164" s="8">
        <v>0</v>
      </c>
      <c r="N164" s="8">
        <v>0</v>
      </c>
      <c r="O164" s="8">
        <v>0</v>
      </c>
      <c r="P164" s="8">
        <v>0</v>
      </c>
      <c r="Q164" s="8">
        <v>0</v>
      </c>
      <c r="R164" s="8">
        <v>0</v>
      </c>
      <c r="S164" s="8">
        <v>0</v>
      </c>
      <c r="T164" s="8">
        <v>0</v>
      </c>
      <c r="U164" s="8">
        <v>0</v>
      </c>
      <c r="V164" s="8">
        <v>0</v>
      </c>
      <c r="W164" s="8">
        <v>0</v>
      </c>
      <c r="X164" s="8">
        <v>0</v>
      </c>
      <c r="Y164" s="8">
        <v>0</v>
      </c>
      <c r="Z164" s="8">
        <v>0</v>
      </c>
      <c r="AA164" s="8">
        <v>0</v>
      </c>
      <c r="AB164" s="8">
        <v>0</v>
      </c>
      <c r="AC164" s="8">
        <v>0</v>
      </c>
      <c r="AD164" s="8">
        <v>0</v>
      </c>
    </row>
    <row r="165" spans="1:30" x14ac:dyDescent="0.25">
      <c r="A165" s="3" t="s">
        <v>54</v>
      </c>
      <c r="B165" s="8">
        <v>0</v>
      </c>
      <c r="C165" s="8">
        <v>0</v>
      </c>
      <c r="D165" s="8">
        <v>0</v>
      </c>
      <c r="E165" s="8">
        <v>0</v>
      </c>
      <c r="F165" s="8">
        <v>0</v>
      </c>
      <c r="G165" s="8">
        <v>0</v>
      </c>
      <c r="H165" s="8">
        <v>0</v>
      </c>
      <c r="I165" s="8">
        <v>0</v>
      </c>
      <c r="J165" s="8">
        <v>0</v>
      </c>
      <c r="K165" s="8">
        <v>0</v>
      </c>
      <c r="L165" s="8">
        <v>0</v>
      </c>
      <c r="M165" s="8">
        <v>0</v>
      </c>
      <c r="N165" s="8">
        <v>0</v>
      </c>
      <c r="O165" s="8">
        <v>0</v>
      </c>
      <c r="P165" s="8">
        <v>0</v>
      </c>
      <c r="Q165" s="8">
        <v>0</v>
      </c>
      <c r="R165" s="8">
        <v>0</v>
      </c>
      <c r="S165" s="8">
        <v>0</v>
      </c>
      <c r="T165" s="8">
        <v>0</v>
      </c>
      <c r="U165" s="8">
        <v>0</v>
      </c>
      <c r="V165" s="8">
        <v>0</v>
      </c>
      <c r="W165" s="8">
        <v>0</v>
      </c>
      <c r="X165" s="8">
        <v>0</v>
      </c>
      <c r="Y165" s="8">
        <v>0</v>
      </c>
      <c r="Z165" s="8">
        <v>-1</v>
      </c>
      <c r="AA165" s="8">
        <v>16</v>
      </c>
      <c r="AB165" s="8">
        <v>-30</v>
      </c>
      <c r="AC165" s="8">
        <v>16</v>
      </c>
      <c r="AD165" s="8">
        <v>-1</v>
      </c>
    </row>
    <row r="166" spans="1:30" x14ac:dyDescent="0.25">
      <c r="A166" s="3" t="s">
        <v>55</v>
      </c>
      <c r="B166" s="8">
        <v>0</v>
      </c>
      <c r="C166" s="8">
        <v>0</v>
      </c>
      <c r="D166" s="8">
        <v>0</v>
      </c>
      <c r="E166" s="8">
        <v>0</v>
      </c>
      <c r="F166" s="8">
        <v>0</v>
      </c>
      <c r="G166" s="8">
        <v>0</v>
      </c>
      <c r="H166" s="8">
        <v>0</v>
      </c>
      <c r="I166" s="8">
        <v>0</v>
      </c>
      <c r="J166" s="8">
        <v>0</v>
      </c>
      <c r="K166" s="8">
        <v>0</v>
      </c>
      <c r="L166" s="8">
        <v>0</v>
      </c>
      <c r="M166" s="8">
        <v>0</v>
      </c>
      <c r="N166" s="8">
        <v>0</v>
      </c>
      <c r="O166" s="8">
        <v>0</v>
      </c>
      <c r="P166" s="8">
        <v>0</v>
      </c>
      <c r="Q166" s="8">
        <v>0</v>
      </c>
      <c r="R166" s="8">
        <v>0</v>
      </c>
      <c r="S166" s="8">
        <v>0</v>
      </c>
      <c r="T166" s="8">
        <v>0</v>
      </c>
      <c r="U166" s="8">
        <v>0</v>
      </c>
      <c r="V166" s="8">
        <v>0</v>
      </c>
      <c r="W166" s="8">
        <v>0</v>
      </c>
      <c r="X166" s="8">
        <v>0</v>
      </c>
      <c r="Y166" s="8">
        <v>0</v>
      </c>
      <c r="Z166" s="8">
        <f>-(1+D133*D127)/2*(-1)+D129*D129*D133/12*(1)</f>
        <v>0.40086131220490451</v>
      </c>
      <c r="AA166" s="8">
        <f>-(1+D133*D127)/2*(2)+D129*D129*D133/12*(-8)</f>
        <v>-0.80000643246875147</v>
      </c>
      <c r="AB166" s="8">
        <v>0</v>
      </c>
      <c r="AC166" s="8">
        <f>-(1+D133*D127)/2*(-2)+D129*D129*D133/12*(8)</f>
        <v>0.80000643246875147</v>
      </c>
      <c r="AD166" s="8">
        <f>-(1+D133*D127)/2*(1)+D129*D129*D133/12*(-1)</f>
        <v>-0.40086131220490451</v>
      </c>
    </row>
    <row r="167" spans="1:30" x14ac:dyDescent="0.25"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Q167" s="8"/>
    </row>
    <row r="168" spans="1:30" x14ac:dyDescent="0.25"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Q168" s="8"/>
    </row>
    <row r="169" spans="1:30" x14ac:dyDescent="0.25"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Q169" s="8"/>
    </row>
    <row r="170" spans="1:30" x14ac:dyDescent="0.25"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Q170" s="8"/>
    </row>
    <row r="171" spans="1:30" x14ac:dyDescent="0.25"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8"/>
    </row>
    <row r="172" spans="1:30" x14ac:dyDescent="0.25"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8"/>
    </row>
    <row r="173" spans="1:30" x14ac:dyDescent="0.25">
      <c r="C173" s="7"/>
      <c r="D173" s="8"/>
      <c r="E173" s="7"/>
      <c r="F173" s="7"/>
      <c r="G173" s="14"/>
      <c r="H173" s="7"/>
      <c r="I173" s="7"/>
      <c r="K173" s="7"/>
      <c r="L173" s="8"/>
    </row>
    <row r="174" spans="1:30" x14ac:dyDescent="0.25">
      <c r="C174" s="7"/>
      <c r="D174" s="8"/>
      <c r="E174" s="7"/>
      <c r="F174" s="7"/>
      <c r="G174" s="7"/>
      <c r="H174" s="4"/>
      <c r="I174" s="4"/>
      <c r="J174" s="10"/>
      <c r="K174" s="7"/>
      <c r="L174" s="8"/>
    </row>
    <row r="175" spans="1:30" x14ac:dyDescent="0.25">
      <c r="C175" s="7"/>
      <c r="D175" s="8"/>
      <c r="E175" s="7"/>
      <c r="F175" s="8"/>
      <c r="G175" s="7"/>
      <c r="H175" s="8"/>
      <c r="I175" s="8"/>
      <c r="J175" s="8"/>
      <c r="K175" s="7"/>
      <c r="L175" s="8"/>
    </row>
    <row r="176" spans="1:30" x14ac:dyDescent="0.25">
      <c r="C176" s="7"/>
      <c r="D176" s="8"/>
      <c r="E176" s="7"/>
      <c r="F176" s="8"/>
      <c r="G176" s="7"/>
      <c r="H176" s="8"/>
      <c r="I176" s="8"/>
      <c r="J176" s="8"/>
      <c r="K176" s="7"/>
      <c r="L176" s="8"/>
    </row>
    <row r="177" spans="3:12" x14ac:dyDescent="0.25">
      <c r="C177" s="7"/>
      <c r="D177" s="8"/>
      <c r="E177" s="7"/>
      <c r="F177" s="8"/>
      <c r="G177" s="7"/>
      <c r="H177" s="8"/>
      <c r="I177" s="8"/>
      <c r="J177" s="8"/>
      <c r="K177" s="7"/>
      <c r="L177" s="8"/>
    </row>
    <row r="178" spans="3:12" x14ac:dyDescent="0.25">
      <c r="C178" s="7"/>
      <c r="D178" s="8"/>
      <c r="E178" s="7"/>
      <c r="F178" s="8"/>
      <c r="G178" s="7"/>
      <c r="H178" s="8"/>
      <c r="I178" s="8"/>
      <c r="J178" s="8"/>
      <c r="K178" s="7"/>
      <c r="L178" s="8"/>
    </row>
    <row r="179" spans="3:12" x14ac:dyDescent="0.25">
      <c r="C179" s="7"/>
      <c r="D179" s="8"/>
      <c r="E179" s="7"/>
      <c r="F179" s="8"/>
      <c r="G179" s="7"/>
      <c r="H179" s="8"/>
      <c r="I179" s="8"/>
      <c r="J179" s="8"/>
      <c r="K179" s="7"/>
      <c r="L179" s="8"/>
    </row>
    <row r="180" spans="3:12" x14ac:dyDescent="0.25">
      <c r="C180" s="7"/>
      <c r="D180" s="8"/>
      <c r="E180" s="7"/>
      <c r="F180" s="8"/>
      <c r="G180" s="7"/>
      <c r="H180" s="8"/>
      <c r="I180" s="8"/>
      <c r="J180" s="8"/>
      <c r="K180" s="7"/>
      <c r="L180" s="8"/>
    </row>
    <row r="181" spans="3:12" x14ac:dyDescent="0.25">
      <c r="C181" s="7"/>
      <c r="D181" s="8"/>
      <c r="E181" s="7"/>
      <c r="F181" s="8"/>
      <c r="G181" s="7"/>
      <c r="H181" s="8"/>
      <c r="I181" s="8"/>
      <c r="J181" s="8"/>
      <c r="K181" s="7"/>
      <c r="L181" s="8"/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26636" r:id="rId4">
          <objectPr defaultSize="0" autoPict="0" r:id="rId5">
            <anchor moveWithCells="1" sizeWithCells="1">
              <from>
                <xdr:col>7</xdr:col>
                <xdr:colOff>419100</xdr:colOff>
                <xdr:row>30</xdr:row>
                <xdr:rowOff>0</xdr:rowOff>
              </from>
              <to>
                <xdr:col>17</xdr:col>
                <xdr:colOff>228600</xdr:colOff>
                <xdr:row>33</xdr:row>
                <xdr:rowOff>0</xdr:rowOff>
              </to>
            </anchor>
          </objectPr>
        </oleObject>
      </mc:Choice>
      <mc:Fallback>
        <oleObject progId="Equation.DSMT4" shapeId="26636" r:id="rId4"/>
      </mc:Fallback>
    </mc:AlternateContent>
    <mc:AlternateContent xmlns:mc="http://schemas.openxmlformats.org/markup-compatibility/2006">
      <mc:Choice Requires="x14">
        <oleObject progId="Equation.DSMT4" shapeId="26645" r:id="rId6">
          <objectPr defaultSize="0" autoPict="0" r:id="rId7">
            <anchor moveWithCells="1" sizeWithCells="1">
              <from>
                <xdr:col>6</xdr:col>
                <xdr:colOff>409575</xdr:colOff>
                <xdr:row>14</xdr:row>
                <xdr:rowOff>123825</xdr:rowOff>
              </from>
              <to>
                <xdr:col>11</xdr:col>
                <xdr:colOff>514350</xdr:colOff>
                <xdr:row>17</xdr:row>
                <xdr:rowOff>133350</xdr:rowOff>
              </to>
            </anchor>
          </objectPr>
        </oleObject>
      </mc:Choice>
      <mc:Fallback>
        <oleObject progId="Equation.DSMT4" shapeId="26645" r:id="rId6"/>
      </mc:Fallback>
    </mc:AlternateContent>
    <mc:AlternateContent xmlns:mc="http://schemas.openxmlformats.org/markup-compatibility/2006">
      <mc:Choice Requires="x14">
        <oleObject progId="Equation.DSMT4" shapeId="26646" r:id="rId8">
          <objectPr defaultSize="0" autoPict="0" r:id="rId9">
            <anchor moveWithCells="1" sizeWithCells="1">
              <from>
                <xdr:col>4</xdr:col>
                <xdr:colOff>28575</xdr:colOff>
                <xdr:row>14</xdr:row>
                <xdr:rowOff>95250</xdr:rowOff>
              </from>
              <to>
                <xdr:col>5</xdr:col>
                <xdr:colOff>285750</xdr:colOff>
                <xdr:row>16</xdr:row>
                <xdr:rowOff>28575</xdr:rowOff>
              </to>
            </anchor>
          </objectPr>
        </oleObject>
      </mc:Choice>
      <mc:Fallback>
        <oleObject progId="Equation.DSMT4" shapeId="26646" r:id="rId8"/>
      </mc:Fallback>
    </mc:AlternateContent>
    <mc:AlternateContent xmlns:mc="http://schemas.openxmlformats.org/markup-compatibility/2006">
      <mc:Choice Requires="x14">
        <oleObject progId="Equation.DSMT4" shapeId="26651" r:id="rId10">
          <objectPr defaultSize="0" autoPict="0" r:id="rId5">
            <anchor moveWithCells="1" sizeWithCells="1">
              <from>
                <xdr:col>7</xdr:col>
                <xdr:colOff>419100</xdr:colOff>
                <xdr:row>75</xdr:row>
                <xdr:rowOff>0</xdr:rowOff>
              </from>
              <to>
                <xdr:col>17</xdr:col>
                <xdr:colOff>228600</xdr:colOff>
                <xdr:row>78</xdr:row>
                <xdr:rowOff>0</xdr:rowOff>
              </to>
            </anchor>
          </objectPr>
        </oleObject>
      </mc:Choice>
      <mc:Fallback>
        <oleObject progId="Equation.DSMT4" shapeId="26651" r:id="rId10"/>
      </mc:Fallback>
    </mc:AlternateContent>
    <mc:AlternateContent xmlns:mc="http://schemas.openxmlformats.org/markup-compatibility/2006">
      <mc:Choice Requires="x14">
        <oleObject progId="Equation.DSMT4" shapeId="26654" r:id="rId11">
          <objectPr defaultSize="0" autoPict="0" r:id="rId5">
            <anchor moveWithCells="1" sizeWithCells="1">
              <from>
                <xdr:col>7</xdr:col>
                <xdr:colOff>419100</xdr:colOff>
                <xdr:row>127</xdr:row>
                <xdr:rowOff>0</xdr:rowOff>
              </from>
              <to>
                <xdr:col>17</xdr:col>
                <xdr:colOff>228600</xdr:colOff>
                <xdr:row>130</xdr:row>
                <xdr:rowOff>0</xdr:rowOff>
              </to>
            </anchor>
          </objectPr>
        </oleObject>
      </mc:Choice>
      <mc:Fallback>
        <oleObject progId="Equation.DSMT4" shapeId="26654" r:id="rId11"/>
      </mc:Fallback>
    </mc:AlternateContent>
    <mc:AlternateContent xmlns:mc="http://schemas.openxmlformats.org/markup-compatibility/2006">
      <mc:Choice Requires="x14">
        <oleObject progId="Equation.DSMT4" shapeId="26648" r:id="rId12">
          <objectPr defaultSize="0" autoPict="0" r:id="rId13">
            <anchor moveWithCells="1" sizeWithCells="1">
              <from>
                <xdr:col>3</xdr:col>
                <xdr:colOff>200025</xdr:colOff>
                <xdr:row>54</xdr:row>
                <xdr:rowOff>19050</xdr:rowOff>
              </from>
              <to>
                <xdr:col>10</xdr:col>
                <xdr:colOff>238125</xdr:colOff>
                <xdr:row>67</xdr:row>
                <xdr:rowOff>85725</xdr:rowOff>
              </to>
            </anchor>
          </objectPr>
        </oleObject>
      </mc:Choice>
      <mc:Fallback>
        <oleObject progId="Equation.DSMT4" shapeId="26648" r:id="rId12"/>
      </mc:Fallback>
    </mc:AlternateContent>
    <mc:AlternateContent xmlns:mc="http://schemas.openxmlformats.org/markup-compatibility/2006">
      <mc:Choice Requires="x14">
        <oleObject progId="Equation.DSMT4" shapeId="26649" r:id="rId14">
          <objectPr defaultSize="0" autoPict="0" r:id="rId15">
            <anchor moveWithCells="1" sizeWithCells="1">
              <from>
                <xdr:col>4</xdr:col>
                <xdr:colOff>485775</xdr:colOff>
                <xdr:row>33</xdr:row>
                <xdr:rowOff>123825</xdr:rowOff>
              </from>
              <to>
                <xdr:col>6</xdr:col>
                <xdr:colOff>800100</xdr:colOff>
                <xdr:row>37</xdr:row>
                <xdr:rowOff>95250</xdr:rowOff>
              </to>
            </anchor>
          </objectPr>
        </oleObject>
      </mc:Choice>
      <mc:Fallback>
        <oleObject progId="Equation.DSMT4" shapeId="26649" r:id="rId14"/>
      </mc:Fallback>
    </mc:AlternateContent>
    <mc:AlternateContent xmlns:mc="http://schemas.openxmlformats.org/markup-compatibility/2006">
      <mc:Choice Requires="x14">
        <oleObject progId="Equation.DSMT4" shapeId="26652" r:id="rId16">
          <objectPr defaultSize="0" autoPict="0" r:id="rId13">
            <anchor moveWithCells="1" sizeWithCells="1">
              <from>
                <xdr:col>3</xdr:col>
                <xdr:colOff>200025</xdr:colOff>
                <xdr:row>107</xdr:row>
                <xdr:rowOff>19050</xdr:rowOff>
              </from>
              <to>
                <xdr:col>10</xdr:col>
                <xdr:colOff>238125</xdr:colOff>
                <xdr:row>120</xdr:row>
                <xdr:rowOff>85725</xdr:rowOff>
              </to>
            </anchor>
          </objectPr>
        </oleObject>
      </mc:Choice>
      <mc:Fallback>
        <oleObject progId="Equation.DSMT4" shapeId="26652" r:id="rId16"/>
      </mc:Fallback>
    </mc:AlternateContent>
    <mc:AlternateContent xmlns:mc="http://schemas.openxmlformats.org/markup-compatibility/2006">
      <mc:Choice Requires="x14">
        <oleObject progId="Equation.DSMT4" shapeId="26653" r:id="rId17">
          <objectPr defaultSize="0" autoPict="0" r:id="rId15">
            <anchor moveWithCells="1" sizeWithCells="1">
              <from>
                <xdr:col>4</xdr:col>
                <xdr:colOff>485775</xdr:colOff>
                <xdr:row>78</xdr:row>
                <xdr:rowOff>123825</xdr:rowOff>
              </from>
              <to>
                <xdr:col>6</xdr:col>
                <xdr:colOff>800100</xdr:colOff>
                <xdr:row>82</xdr:row>
                <xdr:rowOff>95250</xdr:rowOff>
              </to>
            </anchor>
          </objectPr>
        </oleObject>
      </mc:Choice>
      <mc:Fallback>
        <oleObject progId="Equation.DSMT4" shapeId="26653" r:id="rId17"/>
      </mc:Fallback>
    </mc:AlternateContent>
    <mc:AlternateContent xmlns:mc="http://schemas.openxmlformats.org/markup-compatibility/2006">
      <mc:Choice Requires="x14">
        <oleObject progId="Equation.DSMT4" shapeId="26655" r:id="rId18">
          <objectPr defaultSize="0" autoPict="0" r:id="rId13">
            <anchor moveWithCells="1" sizeWithCells="1">
              <from>
                <xdr:col>3</xdr:col>
                <xdr:colOff>200025</xdr:colOff>
                <xdr:row>167</xdr:row>
                <xdr:rowOff>19050</xdr:rowOff>
              </from>
              <to>
                <xdr:col>10</xdr:col>
                <xdr:colOff>238125</xdr:colOff>
                <xdr:row>180</xdr:row>
                <xdr:rowOff>85725</xdr:rowOff>
              </to>
            </anchor>
          </objectPr>
        </oleObject>
      </mc:Choice>
      <mc:Fallback>
        <oleObject progId="Equation.DSMT4" shapeId="26655" r:id="rId18"/>
      </mc:Fallback>
    </mc:AlternateContent>
    <mc:AlternateContent xmlns:mc="http://schemas.openxmlformats.org/markup-compatibility/2006">
      <mc:Choice Requires="x14">
        <oleObject progId="Equation.DSMT4" shapeId="26656" r:id="rId19">
          <objectPr defaultSize="0" autoPict="0" r:id="rId15">
            <anchor moveWithCells="1" sizeWithCells="1">
              <from>
                <xdr:col>4</xdr:col>
                <xdr:colOff>485775</xdr:colOff>
                <xdr:row>130</xdr:row>
                <xdr:rowOff>123825</xdr:rowOff>
              </from>
              <to>
                <xdr:col>6</xdr:col>
                <xdr:colOff>800100</xdr:colOff>
                <xdr:row>134</xdr:row>
                <xdr:rowOff>95250</xdr:rowOff>
              </to>
            </anchor>
          </objectPr>
        </oleObject>
      </mc:Choice>
      <mc:Fallback>
        <oleObject progId="Equation.DSMT4" shapeId="26656" r:id="rId19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E267"/>
  <sheetViews>
    <sheetView workbookViewId="0">
      <selection activeCell="L8" sqref="L8"/>
    </sheetView>
  </sheetViews>
  <sheetFormatPr baseColWidth="10" defaultRowHeight="15" x14ac:dyDescent="0.25"/>
  <cols>
    <col min="1" max="1" width="12.7109375" style="3" customWidth="1"/>
    <col min="2" max="2" width="13.28515625" style="3" customWidth="1"/>
    <col min="3" max="3" width="12.28515625" style="3" customWidth="1"/>
    <col min="4" max="7" width="13.28515625" style="3" customWidth="1"/>
    <col min="8" max="8" width="14.7109375" style="3" customWidth="1"/>
    <col min="9" max="16384" width="11.42578125" style="3"/>
  </cols>
  <sheetData>
    <row r="1" spans="2:5" x14ac:dyDescent="0.25">
      <c r="B1" s="1"/>
      <c r="C1" s="2"/>
    </row>
    <row r="2" spans="2:5" ht="18.75" x14ac:dyDescent="0.25">
      <c r="B2" s="1"/>
      <c r="C2" s="5" t="s">
        <v>191</v>
      </c>
    </row>
    <row r="4" spans="2:5" x14ac:dyDescent="0.25">
      <c r="B4" s="6"/>
    </row>
    <row r="11" spans="2:5" x14ac:dyDescent="0.25">
      <c r="C11" s="1"/>
    </row>
    <row r="12" spans="2:5" x14ac:dyDescent="0.25">
      <c r="C12" s="1"/>
    </row>
    <row r="13" spans="2:5" ht="18.75" x14ac:dyDescent="0.25">
      <c r="E13" s="5" t="s">
        <v>114</v>
      </c>
    </row>
    <row r="14" spans="2:5" ht="18.75" x14ac:dyDescent="0.25">
      <c r="E14" s="5"/>
    </row>
    <row r="15" spans="2:5" x14ac:dyDescent="0.25">
      <c r="B15" s="8"/>
      <c r="C15" s="9"/>
      <c r="D15" s="9"/>
      <c r="E15" s="8"/>
    </row>
    <row r="16" spans="2:5" x14ac:dyDescent="0.25">
      <c r="B16" s="8"/>
      <c r="C16" s="9"/>
      <c r="D16" s="3" t="s">
        <v>179</v>
      </c>
      <c r="E16" s="8"/>
    </row>
    <row r="17" spans="2:7" x14ac:dyDescent="0.25">
      <c r="D17" s="11">
        <v>2.5000000000000001E-2</v>
      </c>
      <c r="E17" s="11">
        <f>SQRT(4+PI()*PI()*D17)</f>
        <v>2.0607620216869376</v>
      </c>
      <c r="F17" s="11"/>
    </row>
    <row r="18" spans="2:7" x14ac:dyDescent="0.25">
      <c r="C18" s="19"/>
      <c r="D18" s="11">
        <v>0.05</v>
      </c>
      <c r="E18" s="11">
        <f t="shared" ref="E18:E22" si="0">SQRT(4+PI()*PI()*D18)</f>
        <v>2.1197830596677738</v>
      </c>
      <c r="F18" s="11"/>
    </row>
    <row r="19" spans="2:7" x14ac:dyDescent="0.25">
      <c r="C19" s="19"/>
      <c r="D19" s="11">
        <v>7.4999999999999997E-2</v>
      </c>
      <c r="E19" s="11">
        <f t="shared" si="0"/>
        <v>2.1772047055988333</v>
      </c>
      <c r="F19" s="11"/>
    </row>
    <row r="20" spans="2:7" x14ac:dyDescent="0.25">
      <c r="C20" s="19"/>
      <c r="D20" s="11">
        <v>0.1</v>
      </c>
      <c r="E20" s="11">
        <f t="shared" si="0"/>
        <v>2.2331503397910621</v>
      </c>
      <c r="F20" s="11"/>
    </row>
    <row r="21" spans="2:7" x14ac:dyDescent="0.25">
      <c r="C21" s="19"/>
      <c r="D21" s="11">
        <v>0.125</v>
      </c>
      <c r="E21" s="11">
        <f>SQRT(4+PI()*PI()*D21)</f>
        <v>2.2877282509371977</v>
      </c>
      <c r="F21" s="11"/>
    </row>
    <row r="22" spans="2:7" x14ac:dyDescent="0.25">
      <c r="C22" s="19"/>
      <c r="D22" s="11">
        <v>0.15</v>
      </c>
      <c r="E22" s="11">
        <f t="shared" si="0"/>
        <v>2.341034100598153</v>
      </c>
      <c r="F22" s="11"/>
    </row>
    <row r="23" spans="2:7" x14ac:dyDescent="0.25">
      <c r="C23" s="19"/>
      <c r="D23" s="20"/>
    </row>
    <row r="24" spans="2:7" x14ac:dyDescent="0.25">
      <c r="B24" s="1"/>
    </row>
    <row r="25" spans="2:7" x14ac:dyDescent="0.25">
      <c r="B25" s="1"/>
    </row>
    <row r="26" spans="2:7" x14ac:dyDescent="0.25">
      <c r="C26" s="7"/>
    </row>
    <row r="28" spans="2:7" ht="18.75" x14ac:dyDescent="0.3">
      <c r="C28" s="21" t="s">
        <v>192</v>
      </c>
      <c r="E28" s="5"/>
    </row>
    <row r="29" spans="2:7" ht="18.75" x14ac:dyDescent="0.25">
      <c r="C29" s="5" t="s">
        <v>188</v>
      </c>
    </row>
    <row r="30" spans="2:7" x14ac:dyDescent="0.25">
      <c r="D30" s="9"/>
      <c r="E30" s="8"/>
    </row>
    <row r="31" spans="2:7" x14ac:dyDescent="0.25">
      <c r="C31" s="9"/>
      <c r="D31" s="9"/>
      <c r="E31" s="8"/>
      <c r="G31" s="14" t="s">
        <v>92</v>
      </c>
    </row>
    <row r="32" spans="2:7" ht="18.75" x14ac:dyDescent="0.25">
      <c r="B32" s="16"/>
      <c r="C32" s="3" t="s">
        <v>179</v>
      </c>
      <c r="D32" s="3">
        <v>0.1</v>
      </c>
      <c r="E32" s="5"/>
    </row>
    <row r="33" spans="1:25" x14ac:dyDescent="0.25">
      <c r="B33" s="16"/>
      <c r="C33" s="16"/>
      <c r="D33" s="16"/>
      <c r="E33" s="16"/>
      <c r="F33" s="16"/>
    </row>
    <row r="34" spans="1:25" ht="18" x14ac:dyDescent="0.25">
      <c r="B34" s="16"/>
      <c r="C34" s="17" t="s">
        <v>180</v>
      </c>
      <c r="D34" s="16">
        <f>1/8</f>
        <v>0.125</v>
      </c>
      <c r="E34" s="16"/>
      <c r="F34" s="3" t="s">
        <v>115</v>
      </c>
      <c r="G34" s="3">
        <f>100000*MDETERM(B44:W65)</f>
        <v>-8.0283046067929943E-4</v>
      </c>
    </row>
    <row r="36" spans="1:25" x14ac:dyDescent="0.25">
      <c r="C36" s="19"/>
      <c r="D36" s="9"/>
    </row>
    <row r="38" spans="1:25" x14ac:dyDescent="0.25">
      <c r="C38" s="14"/>
      <c r="D38" s="18"/>
      <c r="E38" s="16"/>
    </row>
    <row r="39" spans="1:25" x14ac:dyDescent="0.25">
      <c r="C39" s="14"/>
      <c r="D39" s="3">
        <v>-3.0843523014997855E-2</v>
      </c>
      <c r="E39" s="16"/>
      <c r="G39" s="13">
        <f>PI()*D34/SQRT(-D39)</f>
        <v>2.2360313928983619</v>
      </c>
    </row>
    <row r="40" spans="1:25" x14ac:dyDescent="0.25">
      <c r="C40" s="14"/>
      <c r="D40" s="18"/>
      <c r="E40" s="16"/>
      <c r="F40" s="16"/>
    </row>
    <row r="41" spans="1:25" x14ac:dyDescent="0.25">
      <c r="C41" s="14"/>
      <c r="D41" s="18"/>
      <c r="E41" s="16"/>
      <c r="F41" s="16"/>
    </row>
    <row r="42" spans="1:25" x14ac:dyDescent="0.25">
      <c r="C42" s="16"/>
      <c r="D42" s="18"/>
      <c r="E42" s="16"/>
      <c r="F42" s="16"/>
    </row>
    <row r="43" spans="1:25" x14ac:dyDescent="0.25">
      <c r="B43" s="4" t="s">
        <v>0</v>
      </c>
      <c r="C43" s="4" t="s">
        <v>144</v>
      </c>
      <c r="D43" s="4" t="s">
        <v>1</v>
      </c>
      <c r="E43" s="4" t="s">
        <v>145</v>
      </c>
      <c r="F43" s="4" t="s">
        <v>2</v>
      </c>
      <c r="G43" s="4" t="s">
        <v>146</v>
      </c>
      <c r="H43" s="4" t="s">
        <v>3</v>
      </c>
      <c r="I43" s="4" t="s">
        <v>147</v>
      </c>
      <c r="J43" s="4" t="s">
        <v>4</v>
      </c>
      <c r="K43" s="4" t="s">
        <v>148</v>
      </c>
      <c r="L43" s="4" t="s">
        <v>5</v>
      </c>
      <c r="M43" s="4" t="s">
        <v>149</v>
      </c>
      <c r="N43" s="4" t="s">
        <v>6</v>
      </c>
      <c r="O43" s="4" t="s">
        <v>150</v>
      </c>
      <c r="P43" s="4" t="s">
        <v>7</v>
      </c>
      <c r="Q43" s="4" t="s">
        <v>151</v>
      </c>
      <c r="R43" s="4" t="s">
        <v>31</v>
      </c>
      <c r="S43" s="4" t="s">
        <v>152</v>
      </c>
      <c r="T43" s="4" t="s">
        <v>32</v>
      </c>
      <c r="U43" s="4" t="s">
        <v>153</v>
      </c>
      <c r="V43" s="4" t="s">
        <v>33</v>
      </c>
      <c r="W43" s="4" t="s">
        <v>154</v>
      </c>
    </row>
    <row r="44" spans="1:25" x14ac:dyDescent="0.25">
      <c r="A44" s="3" t="s">
        <v>9</v>
      </c>
      <c r="B44" s="8">
        <f>$D$39</f>
        <v>-3.0843523014997855E-2</v>
      </c>
      <c r="C44" s="8">
        <v>1</v>
      </c>
      <c r="D44" s="8">
        <f>-2*$D$39</f>
        <v>6.168704602999571E-2</v>
      </c>
      <c r="E44" s="8">
        <v>-2</v>
      </c>
      <c r="F44" s="8">
        <f>$D$39</f>
        <v>-3.0843523014997855E-2</v>
      </c>
      <c r="G44" s="8">
        <v>1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Y44" s="8"/>
    </row>
    <row r="45" spans="1:25" x14ac:dyDescent="0.25">
      <c r="A45" s="3" t="s">
        <v>10</v>
      </c>
      <c r="B45" s="8">
        <v>1</v>
      </c>
      <c r="C45" s="8">
        <f>-$D$32/$D$34/$D$34*(1)</f>
        <v>-6.4</v>
      </c>
      <c r="D45" s="8">
        <v>-2</v>
      </c>
      <c r="E45" s="8">
        <f>-$D$32/$D$34/$D$34*(-2)+1</f>
        <v>13.8</v>
      </c>
      <c r="F45" s="8">
        <v>1</v>
      </c>
      <c r="G45" s="8">
        <f>-$D$32/$D$34/$D$34*(1)</f>
        <v>-6.4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Y45" s="8"/>
    </row>
    <row r="46" spans="1:25" x14ac:dyDescent="0.25">
      <c r="A46" s="3" t="s">
        <v>11</v>
      </c>
      <c r="B46" s="8">
        <v>0</v>
      </c>
      <c r="C46" s="8">
        <v>0</v>
      </c>
      <c r="D46" s="8">
        <f>$D$39</f>
        <v>-3.0843523014997855E-2</v>
      </c>
      <c r="E46" s="8">
        <v>1</v>
      </c>
      <c r="F46" s="8">
        <f>-2*$D$39</f>
        <v>6.168704602999571E-2</v>
      </c>
      <c r="G46" s="8">
        <v>-2</v>
      </c>
      <c r="H46" s="8">
        <f>$D$39</f>
        <v>-3.0843523014997855E-2</v>
      </c>
      <c r="I46" s="8">
        <v>1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Y46" s="8"/>
    </row>
    <row r="47" spans="1:25" x14ac:dyDescent="0.25">
      <c r="A47" s="3" t="s">
        <v>12</v>
      </c>
      <c r="B47" s="8">
        <v>0</v>
      </c>
      <c r="C47" s="8">
        <v>0</v>
      </c>
      <c r="D47" s="8">
        <v>1</v>
      </c>
      <c r="E47" s="8">
        <f>-$D$32/$D$34/$D$34*(1)</f>
        <v>-6.4</v>
      </c>
      <c r="F47" s="8">
        <v>-2</v>
      </c>
      <c r="G47" s="8">
        <f>-$D$32/$D$34/$D$34*(-2)+1</f>
        <v>13.8</v>
      </c>
      <c r="H47" s="8">
        <v>1</v>
      </c>
      <c r="I47" s="8">
        <f>-$D$32/$D$34/$D$34*(1)</f>
        <v>-6.4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Y47" s="8"/>
    </row>
    <row r="48" spans="1:25" x14ac:dyDescent="0.25">
      <c r="A48" s="3" t="s">
        <v>13</v>
      </c>
      <c r="B48" s="8">
        <v>0</v>
      </c>
      <c r="C48" s="8">
        <v>0</v>
      </c>
      <c r="D48" s="8">
        <v>0</v>
      </c>
      <c r="E48" s="8">
        <v>0</v>
      </c>
      <c r="F48" s="8">
        <f>$D$39</f>
        <v>-3.0843523014997855E-2</v>
      </c>
      <c r="G48" s="8">
        <v>1</v>
      </c>
      <c r="H48" s="8">
        <f>-2*$D$39</f>
        <v>6.168704602999571E-2</v>
      </c>
      <c r="I48" s="8">
        <v>-2</v>
      </c>
      <c r="J48" s="8">
        <f>$D$39</f>
        <v>-3.0843523014997855E-2</v>
      </c>
      <c r="K48" s="8">
        <v>1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Y48" s="8"/>
    </row>
    <row r="49" spans="1:25" x14ac:dyDescent="0.25">
      <c r="A49" s="3" t="s">
        <v>14</v>
      </c>
      <c r="B49" s="8">
        <v>0</v>
      </c>
      <c r="C49" s="8">
        <v>0</v>
      </c>
      <c r="D49" s="8">
        <v>0</v>
      </c>
      <c r="E49" s="8">
        <v>0</v>
      </c>
      <c r="F49" s="8">
        <v>1</v>
      </c>
      <c r="G49" s="8">
        <f>-$D$32/$D$34/$D$34*(1)</f>
        <v>-6.4</v>
      </c>
      <c r="H49" s="8">
        <v>-2</v>
      </c>
      <c r="I49" s="8">
        <f>-$D$32/$D$34/$D$34*(-2)+1</f>
        <v>13.8</v>
      </c>
      <c r="J49" s="8">
        <v>1</v>
      </c>
      <c r="K49" s="8">
        <f>-$D$32/$D$34/$D$34*(1)</f>
        <v>-6.4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Y49" s="8"/>
    </row>
    <row r="50" spans="1:25" x14ac:dyDescent="0.25">
      <c r="A50" s="3" t="s">
        <v>15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f>$D$39</f>
        <v>-3.0843523014997855E-2</v>
      </c>
      <c r="I50" s="8">
        <v>1</v>
      </c>
      <c r="J50" s="8">
        <f>-2*$D$39</f>
        <v>6.168704602999571E-2</v>
      </c>
      <c r="K50" s="8">
        <v>-2</v>
      </c>
      <c r="L50" s="8">
        <f>$D$39</f>
        <v>-3.0843523014997855E-2</v>
      </c>
      <c r="M50" s="8">
        <v>1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Y50" s="8"/>
    </row>
    <row r="51" spans="1:25" x14ac:dyDescent="0.25">
      <c r="A51" s="3" t="s">
        <v>16</v>
      </c>
      <c r="B51" s="8">
        <v>0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1</v>
      </c>
      <c r="I51" s="8">
        <f>-$D$32/$D$34/$D$34*(1)</f>
        <v>-6.4</v>
      </c>
      <c r="J51" s="8">
        <v>-2</v>
      </c>
      <c r="K51" s="8">
        <f>-$D$32/$D$34/$D$34*(-2)+1</f>
        <v>13.8</v>
      </c>
      <c r="L51" s="8">
        <v>1</v>
      </c>
      <c r="M51" s="8">
        <f>-$D$32/$D$34/$D$34*(1)</f>
        <v>-6.4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Y51" s="8"/>
    </row>
    <row r="52" spans="1:25" x14ac:dyDescent="0.25">
      <c r="A52" s="3" t="s">
        <v>17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f>$D$39</f>
        <v>-3.0843523014997855E-2</v>
      </c>
      <c r="K52" s="8">
        <v>1</v>
      </c>
      <c r="L52" s="8">
        <f>-2*$D$39</f>
        <v>6.168704602999571E-2</v>
      </c>
      <c r="M52" s="8">
        <v>-2</v>
      </c>
      <c r="N52" s="8">
        <f>$D$39</f>
        <v>-3.0843523014997855E-2</v>
      </c>
      <c r="O52" s="8">
        <v>1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Y52" s="8"/>
    </row>
    <row r="53" spans="1:25" x14ac:dyDescent="0.25">
      <c r="A53" s="3" t="s">
        <v>18</v>
      </c>
      <c r="B53" s="8">
        <v>0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1</v>
      </c>
      <c r="K53" s="8">
        <f>-$D$32/$D$34/$D$34*(1)</f>
        <v>-6.4</v>
      </c>
      <c r="L53" s="8">
        <v>-2</v>
      </c>
      <c r="M53" s="8">
        <f>-$D$32/$D$34/$D$34*(-2)+1</f>
        <v>13.8</v>
      </c>
      <c r="N53" s="8">
        <v>1</v>
      </c>
      <c r="O53" s="8">
        <f>-$D$32/$D$34/$D$34*(1)</f>
        <v>-6.4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Y53" s="8"/>
    </row>
    <row r="54" spans="1:25" x14ac:dyDescent="0.25">
      <c r="A54" s="3" t="s">
        <v>21</v>
      </c>
      <c r="B54" s="8">
        <v>0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f>$D$39</f>
        <v>-3.0843523014997855E-2</v>
      </c>
      <c r="M54" s="8">
        <v>1</v>
      </c>
      <c r="N54" s="8">
        <f>-2*$D$39</f>
        <v>6.168704602999571E-2</v>
      </c>
      <c r="O54" s="8">
        <v>-2</v>
      </c>
      <c r="P54" s="8">
        <f>$D$39</f>
        <v>-3.0843523014997855E-2</v>
      </c>
      <c r="Q54" s="8">
        <v>1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Y54" s="8"/>
    </row>
    <row r="55" spans="1:25" x14ac:dyDescent="0.25">
      <c r="A55" s="3" t="s">
        <v>22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1</v>
      </c>
      <c r="M55" s="8">
        <f>-$D$32/$D$34/$D$34*(1)</f>
        <v>-6.4</v>
      </c>
      <c r="N55" s="8">
        <v>-2</v>
      </c>
      <c r="O55" s="8">
        <f>-$D$32/$D$34/$D$34*(-2)+1</f>
        <v>13.8</v>
      </c>
      <c r="P55" s="8">
        <v>1</v>
      </c>
      <c r="Q55" s="8">
        <f>-$D$32/$D$34/$D$34*(1)</f>
        <v>-6.4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Y55" s="8"/>
    </row>
    <row r="56" spans="1:25" x14ac:dyDescent="0.25">
      <c r="A56" s="3" t="s">
        <v>23</v>
      </c>
      <c r="B56" s="8">
        <v>0</v>
      </c>
      <c r="C56" s="8">
        <v>0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f>$D$39</f>
        <v>-3.0843523014997855E-2</v>
      </c>
      <c r="O56" s="8">
        <v>1</v>
      </c>
      <c r="P56" s="8">
        <f>-2*$D$39</f>
        <v>6.168704602999571E-2</v>
      </c>
      <c r="Q56" s="8">
        <v>-2</v>
      </c>
      <c r="R56" s="8">
        <f>$D$39</f>
        <v>-3.0843523014997855E-2</v>
      </c>
      <c r="S56" s="8">
        <v>1</v>
      </c>
      <c r="T56" s="8">
        <v>0</v>
      </c>
      <c r="U56" s="8">
        <v>0</v>
      </c>
      <c r="V56" s="8">
        <v>0</v>
      </c>
      <c r="W56" s="8">
        <v>0</v>
      </c>
      <c r="Y56" s="8"/>
    </row>
    <row r="57" spans="1:25" x14ac:dyDescent="0.25">
      <c r="A57" s="3" t="s">
        <v>24</v>
      </c>
      <c r="B57" s="8">
        <v>0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1</v>
      </c>
      <c r="O57" s="8">
        <f>-$D$32/$D$34/$D$34*(1)</f>
        <v>-6.4</v>
      </c>
      <c r="P57" s="8">
        <v>-2</v>
      </c>
      <c r="Q57" s="8">
        <f>-$D$32/$D$34/$D$34*(-2)+1</f>
        <v>13.8</v>
      </c>
      <c r="R57" s="8">
        <v>1</v>
      </c>
      <c r="S57" s="8">
        <f>-$D$32/$D$34/$D$34*(1)</f>
        <v>-6.4</v>
      </c>
      <c r="T57" s="8">
        <v>0</v>
      </c>
      <c r="U57" s="8">
        <v>0</v>
      </c>
      <c r="V57" s="8">
        <v>0</v>
      </c>
      <c r="W57" s="8">
        <v>0</v>
      </c>
      <c r="Y57" s="8"/>
    </row>
    <row r="58" spans="1:25" x14ac:dyDescent="0.25">
      <c r="A58" s="3" t="s">
        <v>25</v>
      </c>
      <c r="B58" s="8">
        <v>0</v>
      </c>
      <c r="C58" s="8">
        <v>0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f>$D$39</f>
        <v>-3.0843523014997855E-2</v>
      </c>
      <c r="Q58" s="8">
        <v>1</v>
      </c>
      <c r="R58" s="8">
        <f>-2*$D$39</f>
        <v>6.168704602999571E-2</v>
      </c>
      <c r="S58" s="8">
        <v>-2</v>
      </c>
      <c r="T58" s="8">
        <f>$D$39</f>
        <v>-3.0843523014997855E-2</v>
      </c>
      <c r="U58" s="8">
        <v>1</v>
      </c>
      <c r="V58" s="8">
        <v>0</v>
      </c>
      <c r="W58" s="8">
        <v>0</v>
      </c>
      <c r="Y58" s="8"/>
    </row>
    <row r="59" spans="1:25" x14ac:dyDescent="0.25">
      <c r="A59" s="3" t="s">
        <v>26</v>
      </c>
      <c r="B59" s="8">
        <v>0</v>
      </c>
      <c r="C59" s="8">
        <v>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1</v>
      </c>
      <c r="Q59" s="8">
        <f>-$D$32/$D$34/$D$34*(1)</f>
        <v>-6.4</v>
      </c>
      <c r="R59" s="8">
        <v>-2</v>
      </c>
      <c r="S59" s="8">
        <f>-$D$32/$D$34/$D$34*(-2)+1</f>
        <v>13.8</v>
      </c>
      <c r="T59" s="8">
        <v>1</v>
      </c>
      <c r="U59" s="8">
        <f>-$D$32/$D$34/$D$34*(1)</f>
        <v>-6.4</v>
      </c>
      <c r="V59" s="8">
        <v>0</v>
      </c>
      <c r="W59" s="8">
        <v>0</v>
      </c>
      <c r="Y59" s="8"/>
    </row>
    <row r="60" spans="1:25" x14ac:dyDescent="0.25">
      <c r="A60" s="3" t="s">
        <v>27</v>
      </c>
      <c r="B60" s="8">
        <v>0</v>
      </c>
      <c r="C60" s="8">
        <v>0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f>$D$39</f>
        <v>-3.0843523014997855E-2</v>
      </c>
      <c r="S60" s="8">
        <v>1</v>
      </c>
      <c r="T60" s="8">
        <f>-2*$D$39</f>
        <v>6.168704602999571E-2</v>
      </c>
      <c r="U60" s="8">
        <v>-2</v>
      </c>
      <c r="V60" s="8">
        <f>$D$39</f>
        <v>-3.0843523014997855E-2</v>
      </c>
      <c r="W60" s="8">
        <v>1</v>
      </c>
      <c r="Y60" s="8"/>
    </row>
    <row r="61" spans="1:25" x14ac:dyDescent="0.25">
      <c r="A61" s="3" t="s">
        <v>28</v>
      </c>
      <c r="B61" s="8">
        <v>0</v>
      </c>
      <c r="C61" s="8">
        <v>0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1</v>
      </c>
      <c r="S61" s="8">
        <f>-$D$32/$D$34/$D$34*(1)</f>
        <v>-6.4</v>
      </c>
      <c r="T61" s="8">
        <v>-2</v>
      </c>
      <c r="U61" s="8">
        <f>-$D$32/$D$34/$D$34*(-2)+1</f>
        <v>13.8</v>
      </c>
      <c r="V61" s="8">
        <v>1</v>
      </c>
      <c r="W61" s="8">
        <f>-$D$32/$D$34/$D$34*(1)</f>
        <v>-6.4</v>
      </c>
      <c r="Y61" s="8"/>
    </row>
    <row r="62" spans="1:25" x14ac:dyDescent="0.25">
      <c r="A62" s="3" t="s">
        <v>155</v>
      </c>
      <c r="B62" s="8">
        <v>0</v>
      </c>
      <c r="C62" s="8">
        <v>0</v>
      </c>
      <c r="D62" s="8">
        <v>1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Y62" s="8"/>
    </row>
    <row r="63" spans="1:25" x14ac:dyDescent="0.25">
      <c r="A63" s="3" t="s">
        <v>156</v>
      </c>
      <c r="B63" s="8">
        <v>-1</v>
      </c>
      <c r="C63" s="8">
        <f>-$D$32/$D$34/$D$34*(-1)</f>
        <v>6.4</v>
      </c>
      <c r="D63" s="8">
        <v>0</v>
      </c>
      <c r="E63" s="8">
        <v>0</v>
      </c>
      <c r="F63" s="8">
        <v>1</v>
      </c>
      <c r="G63" s="8">
        <f>-$D$32/$D$34/$D$34*(1)</f>
        <v>-6.4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Y63" s="8"/>
    </row>
    <row r="64" spans="1:25" x14ac:dyDescent="0.25">
      <c r="A64" s="3" t="s">
        <v>157</v>
      </c>
      <c r="B64" s="8">
        <v>0</v>
      </c>
      <c r="C64" s="8">
        <v>0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f>-D39</f>
        <v>3.0843523014997855E-2</v>
      </c>
      <c r="S64" s="8">
        <v>-1</v>
      </c>
      <c r="T64" s="8">
        <v>0</v>
      </c>
      <c r="U64" s="8">
        <v>0</v>
      </c>
      <c r="V64" s="8">
        <f>D39</f>
        <v>-3.0843523014997855E-2</v>
      </c>
      <c r="W64" s="8">
        <v>1</v>
      </c>
      <c r="Y64" s="8"/>
    </row>
    <row r="65" spans="1:25" x14ac:dyDescent="0.25">
      <c r="A65" s="3" t="s">
        <v>158</v>
      </c>
      <c r="B65" s="8">
        <v>0</v>
      </c>
      <c r="C65" s="8">
        <v>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1</v>
      </c>
      <c r="V65" s="8">
        <v>0</v>
      </c>
      <c r="W65" s="8">
        <v>0</v>
      </c>
      <c r="Y65" s="8"/>
    </row>
    <row r="66" spans="1:25" x14ac:dyDescent="0.25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P66" s="8"/>
      <c r="W66" s="8"/>
    </row>
    <row r="67" spans="1:25" x14ac:dyDescent="0.25">
      <c r="B67" s="7"/>
      <c r="C67" s="7"/>
      <c r="D67" s="7"/>
      <c r="E67" s="7"/>
      <c r="F67" s="7"/>
      <c r="G67" s="7"/>
      <c r="H67" s="7"/>
      <c r="I67" s="7"/>
      <c r="J67" s="7"/>
      <c r="K67" s="7"/>
      <c r="L67" s="8"/>
    </row>
    <row r="68" spans="1:25" x14ac:dyDescent="0.25">
      <c r="C68" s="7"/>
      <c r="D68" s="8"/>
      <c r="E68" s="7"/>
      <c r="F68" s="7"/>
      <c r="G68" s="14"/>
      <c r="H68" s="7"/>
      <c r="I68" s="7"/>
      <c r="K68" s="7"/>
      <c r="L68" s="8"/>
    </row>
    <row r="69" spans="1:25" x14ac:dyDescent="0.25">
      <c r="C69" s="7"/>
      <c r="D69" s="8"/>
      <c r="E69" s="7"/>
      <c r="F69" s="7"/>
      <c r="G69" s="7"/>
      <c r="H69" s="4"/>
      <c r="I69" s="4"/>
      <c r="J69" s="10"/>
      <c r="K69" s="7"/>
      <c r="L69" s="8"/>
    </row>
    <row r="70" spans="1:25" x14ac:dyDescent="0.25">
      <c r="C70" s="7"/>
      <c r="D70" s="8"/>
      <c r="E70" s="7"/>
      <c r="F70" s="8"/>
      <c r="G70" s="7"/>
      <c r="H70" s="8"/>
      <c r="I70" s="8"/>
      <c r="J70" s="8"/>
      <c r="K70" s="7"/>
      <c r="L70" s="8"/>
    </row>
    <row r="71" spans="1:25" x14ac:dyDescent="0.25">
      <c r="C71" s="7"/>
      <c r="D71" s="8"/>
      <c r="E71" s="7"/>
      <c r="F71" s="8"/>
      <c r="G71" s="7"/>
      <c r="H71" s="8"/>
      <c r="I71" s="8"/>
      <c r="J71" s="8"/>
      <c r="K71" s="7"/>
      <c r="L71" s="8"/>
    </row>
    <row r="72" spans="1:25" x14ac:dyDescent="0.25">
      <c r="C72" s="7"/>
      <c r="D72" s="8"/>
      <c r="E72" s="7"/>
      <c r="F72" s="8"/>
      <c r="G72" s="7"/>
      <c r="H72" s="8"/>
      <c r="I72" s="8"/>
      <c r="J72" s="8"/>
      <c r="K72" s="7"/>
      <c r="L72" s="8"/>
    </row>
    <row r="73" spans="1:25" x14ac:dyDescent="0.25">
      <c r="D73" s="8"/>
      <c r="E73" s="7"/>
      <c r="F73" s="8"/>
      <c r="G73" s="7"/>
      <c r="H73" s="8"/>
      <c r="I73" s="8"/>
      <c r="J73" s="8"/>
      <c r="K73" s="7"/>
      <c r="L73" s="8"/>
    </row>
    <row r="77" spans="1:25" ht="18.75" x14ac:dyDescent="0.3">
      <c r="B77" s="1"/>
      <c r="C77" s="21" t="s">
        <v>192</v>
      </c>
      <c r="E77" s="5"/>
    </row>
    <row r="78" spans="1:25" ht="18.75" x14ac:dyDescent="0.25">
      <c r="B78" s="1"/>
      <c r="C78" s="5" t="s">
        <v>189</v>
      </c>
    </row>
    <row r="79" spans="1:25" x14ac:dyDescent="0.25">
      <c r="C79" s="9"/>
      <c r="D79" s="9"/>
      <c r="E79" s="8"/>
    </row>
    <row r="80" spans="1:25" x14ac:dyDescent="0.25">
      <c r="B80" s="14"/>
      <c r="C80" s="9"/>
      <c r="D80" s="9"/>
      <c r="E80" s="8"/>
      <c r="G80" s="14" t="s">
        <v>92</v>
      </c>
    </row>
    <row r="81" spans="1:41" ht="18.75" x14ac:dyDescent="0.25">
      <c r="B81" s="16"/>
      <c r="C81" s="3" t="s">
        <v>179</v>
      </c>
      <c r="D81" s="3">
        <v>0.1</v>
      </c>
      <c r="E81" s="5"/>
    </row>
    <row r="82" spans="1:41" x14ac:dyDescent="0.25">
      <c r="B82" s="16"/>
      <c r="C82" s="16"/>
      <c r="D82" s="16"/>
      <c r="E82" s="16"/>
      <c r="F82" s="16"/>
    </row>
    <row r="83" spans="1:41" ht="18" x14ac:dyDescent="0.25">
      <c r="B83" s="16"/>
      <c r="C83" s="17" t="s">
        <v>180</v>
      </c>
      <c r="D83" s="16">
        <f>1/16</f>
        <v>6.25E-2</v>
      </c>
      <c r="E83" s="16"/>
      <c r="F83" s="3" t="s">
        <v>115</v>
      </c>
      <c r="G83" s="3">
        <f>100000*MDETERM(B93:AM130)</f>
        <v>-7.1223108607771752E-6</v>
      </c>
    </row>
    <row r="85" spans="1:41" x14ac:dyDescent="0.25">
      <c r="C85" s="19"/>
      <c r="D85" s="9"/>
    </row>
    <row r="87" spans="1:41" x14ac:dyDescent="0.25">
      <c r="C87" s="14"/>
      <c r="D87" s="18"/>
      <c r="E87" s="16"/>
      <c r="F87" s="16"/>
    </row>
    <row r="88" spans="1:41" x14ac:dyDescent="0.25">
      <c r="C88" s="14"/>
      <c r="D88" s="3">
        <v>-7.7258100475079946E-3</v>
      </c>
      <c r="E88" s="16"/>
      <c r="F88" s="16"/>
      <c r="G88" s="13">
        <f>PI()*D83/SQRT(-D88)</f>
        <v>2.2338699035613643</v>
      </c>
    </row>
    <row r="89" spans="1:41" x14ac:dyDescent="0.25">
      <c r="C89" s="14"/>
      <c r="D89" s="18"/>
      <c r="E89" s="16"/>
      <c r="F89" s="16"/>
    </row>
    <row r="90" spans="1:41" x14ac:dyDescent="0.25">
      <c r="C90" s="14"/>
      <c r="D90" s="18"/>
      <c r="E90" s="16"/>
      <c r="F90" s="16"/>
    </row>
    <row r="91" spans="1:41" x14ac:dyDescent="0.25">
      <c r="C91" s="16"/>
      <c r="D91" s="18"/>
      <c r="E91" s="16"/>
      <c r="F91" s="16"/>
    </row>
    <row r="92" spans="1:41" x14ac:dyDescent="0.25">
      <c r="B92" s="4" t="s">
        <v>0</v>
      </c>
      <c r="C92" s="4" t="s">
        <v>144</v>
      </c>
      <c r="D92" s="4" t="s">
        <v>1</v>
      </c>
      <c r="E92" s="4" t="s">
        <v>145</v>
      </c>
      <c r="F92" s="4" t="s">
        <v>2</v>
      </c>
      <c r="G92" s="4" t="s">
        <v>146</v>
      </c>
      <c r="H92" s="4" t="s">
        <v>3</v>
      </c>
      <c r="I92" s="4" t="s">
        <v>147</v>
      </c>
      <c r="J92" s="4" t="s">
        <v>4</v>
      </c>
      <c r="K92" s="4" t="s">
        <v>148</v>
      </c>
      <c r="L92" s="4" t="s">
        <v>5</v>
      </c>
      <c r="M92" s="4" t="s">
        <v>149</v>
      </c>
      <c r="N92" s="4" t="s">
        <v>6</v>
      </c>
      <c r="O92" s="4" t="s">
        <v>150</v>
      </c>
      <c r="P92" s="4" t="s">
        <v>7</v>
      </c>
      <c r="Q92" s="4" t="s">
        <v>151</v>
      </c>
      <c r="R92" s="4" t="s">
        <v>31</v>
      </c>
      <c r="S92" s="4" t="s">
        <v>152</v>
      </c>
      <c r="T92" s="4" t="s">
        <v>32</v>
      </c>
      <c r="U92" s="4" t="s">
        <v>153</v>
      </c>
      <c r="V92" s="4" t="s">
        <v>33</v>
      </c>
      <c r="W92" s="4" t="s">
        <v>154</v>
      </c>
      <c r="X92" s="4" t="s">
        <v>42</v>
      </c>
      <c r="Y92" s="4" t="s">
        <v>159</v>
      </c>
      <c r="Z92" s="4" t="s">
        <v>43</v>
      </c>
      <c r="AA92" s="4" t="s">
        <v>160</v>
      </c>
      <c r="AB92" s="4" t="s">
        <v>44</v>
      </c>
      <c r="AC92" s="4" t="s">
        <v>161</v>
      </c>
      <c r="AD92" s="4" t="s">
        <v>45</v>
      </c>
      <c r="AE92" s="4" t="s">
        <v>162</v>
      </c>
      <c r="AF92" s="4" t="s">
        <v>56</v>
      </c>
      <c r="AG92" s="4" t="s">
        <v>163</v>
      </c>
      <c r="AH92" s="4" t="s">
        <v>57</v>
      </c>
      <c r="AI92" s="4" t="s">
        <v>164</v>
      </c>
      <c r="AJ92" s="4" t="s">
        <v>58</v>
      </c>
      <c r="AK92" s="4" t="s">
        <v>165</v>
      </c>
      <c r="AL92" s="4" t="s">
        <v>59</v>
      </c>
      <c r="AM92" s="4" t="s">
        <v>166</v>
      </c>
    </row>
    <row r="93" spans="1:41" x14ac:dyDescent="0.25">
      <c r="A93" s="3" t="s">
        <v>9</v>
      </c>
      <c r="B93" s="8">
        <f>$D$88</f>
        <v>-7.7258100475079946E-3</v>
      </c>
      <c r="C93" s="8">
        <v>1</v>
      </c>
      <c r="D93" s="8">
        <f>-2*$D$88</f>
        <v>1.5451620095015989E-2</v>
      </c>
      <c r="E93" s="8">
        <v>-2</v>
      </c>
      <c r="F93" s="8">
        <f>$D$88</f>
        <v>-7.7258100475079946E-3</v>
      </c>
      <c r="G93" s="8">
        <v>1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>
        <v>0</v>
      </c>
      <c r="X93" s="8">
        <v>0</v>
      </c>
      <c r="Y93" s="8">
        <v>0</v>
      </c>
      <c r="Z93" s="8">
        <v>0</v>
      </c>
      <c r="AA93" s="8">
        <v>0</v>
      </c>
      <c r="AB93" s="8">
        <v>0</v>
      </c>
      <c r="AC93" s="8">
        <v>0</v>
      </c>
      <c r="AD93" s="8">
        <v>0</v>
      </c>
      <c r="AE93" s="8">
        <v>0</v>
      </c>
      <c r="AF93" s="8">
        <v>0</v>
      </c>
      <c r="AG93" s="8">
        <v>0</v>
      </c>
      <c r="AH93" s="8">
        <v>0</v>
      </c>
      <c r="AI93" s="8">
        <v>0</v>
      </c>
      <c r="AJ93" s="8">
        <v>0</v>
      </c>
      <c r="AK93" s="8">
        <v>0</v>
      </c>
      <c r="AL93" s="8">
        <v>0</v>
      </c>
      <c r="AM93" s="8">
        <v>0</v>
      </c>
      <c r="AO93" s="8">
        <f>-$D$79*$D$80*$D$80*$D$80*$D$80</f>
        <v>0</v>
      </c>
    </row>
    <row r="94" spans="1:41" x14ac:dyDescent="0.25">
      <c r="A94" s="3" t="s">
        <v>10</v>
      </c>
      <c r="B94" s="8">
        <v>1</v>
      </c>
      <c r="C94" s="8">
        <f>-$D$81/$D$83/$D$83*(1)</f>
        <v>-25.6</v>
      </c>
      <c r="D94" s="8">
        <v>-2</v>
      </c>
      <c r="E94" s="8">
        <f>-$D$81/$D$83/$D$83*(-2)+1</f>
        <v>52.2</v>
      </c>
      <c r="F94" s="8">
        <v>1</v>
      </c>
      <c r="G94" s="8">
        <f>-$D$81/$D$83/$D$83*(1)</f>
        <v>-25.6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8">
        <v>0</v>
      </c>
      <c r="X94" s="8">
        <v>0</v>
      </c>
      <c r="Y94" s="8">
        <v>0</v>
      </c>
      <c r="Z94" s="8">
        <v>0</v>
      </c>
      <c r="AA94" s="8">
        <v>0</v>
      </c>
      <c r="AB94" s="8">
        <v>0</v>
      </c>
      <c r="AC94" s="8">
        <v>0</v>
      </c>
      <c r="AD94" s="8">
        <v>0</v>
      </c>
      <c r="AE94" s="8">
        <v>0</v>
      </c>
      <c r="AF94" s="8">
        <v>0</v>
      </c>
      <c r="AG94" s="8">
        <v>0</v>
      </c>
      <c r="AH94" s="8">
        <v>0</v>
      </c>
      <c r="AI94" s="8">
        <v>0</v>
      </c>
      <c r="AJ94" s="8">
        <v>0</v>
      </c>
      <c r="AK94" s="8">
        <v>0</v>
      </c>
      <c r="AL94" s="8">
        <v>0</v>
      </c>
      <c r="AM94" s="8">
        <v>0</v>
      </c>
      <c r="AO94" s="8">
        <f t="shared" ref="AO94:AO126" si="1">-$D$79*$D$80*$D$80*$D$80*$D$80</f>
        <v>0</v>
      </c>
    </row>
    <row r="95" spans="1:41" x14ac:dyDescent="0.25">
      <c r="A95" s="3" t="s">
        <v>11</v>
      </c>
      <c r="B95" s="8">
        <v>0</v>
      </c>
      <c r="C95" s="8">
        <v>0</v>
      </c>
      <c r="D95" s="8">
        <f>$D$88</f>
        <v>-7.7258100475079946E-3</v>
      </c>
      <c r="E95" s="8">
        <v>1</v>
      </c>
      <c r="F95" s="8">
        <f>-2*$D$88</f>
        <v>1.5451620095015989E-2</v>
      </c>
      <c r="G95" s="8">
        <v>-2</v>
      </c>
      <c r="H95" s="8">
        <f>$D$88</f>
        <v>-7.7258100475079946E-3</v>
      </c>
      <c r="I95" s="8">
        <v>1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8">
        <v>0</v>
      </c>
      <c r="AA95" s="8">
        <v>0</v>
      </c>
      <c r="AB95" s="8">
        <v>0</v>
      </c>
      <c r="AC95" s="8">
        <v>0</v>
      </c>
      <c r="AD95" s="8">
        <v>0</v>
      </c>
      <c r="AE95" s="8">
        <v>0</v>
      </c>
      <c r="AF95" s="8">
        <v>0</v>
      </c>
      <c r="AG95" s="8">
        <v>0</v>
      </c>
      <c r="AH95" s="8">
        <v>0</v>
      </c>
      <c r="AI95" s="8">
        <v>0</v>
      </c>
      <c r="AJ95" s="8">
        <v>0</v>
      </c>
      <c r="AK95" s="8">
        <v>0</v>
      </c>
      <c r="AL95" s="8">
        <v>0</v>
      </c>
      <c r="AM95" s="8">
        <v>0</v>
      </c>
      <c r="AO95" s="8">
        <f t="shared" si="1"/>
        <v>0</v>
      </c>
    </row>
    <row r="96" spans="1:41" x14ac:dyDescent="0.25">
      <c r="A96" s="3" t="s">
        <v>12</v>
      </c>
      <c r="B96" s="8">
        <v>0</v>
      </c>
      <c r="C96" s="8">
        <v>0</v>
      </c>
      <c r="D96" s="8">
        <v>1</v>
      </c>
      <c r="E96" s="8">
        <f>-$D$81/$D$83/$D$83*(1)</f>
        <v>-25.6</v>
      </c>
      <c r="F96" s="8">
        <v>-2</v>
      </c>
      <c r="G96" s="8">
        <f>-$D$81/$D$83/$D$83*(-2)+1</f>
        <v>52.2</v>
      </c>
      <c r="H96" s="8">
        <v>1</v>
      </c>
      <c r="I96" s="8">
        <f>-$D$81/$D$83/$D$83*(1)</f>
        <v>-25.6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8">
        <v>0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8">
        <v>0</v>
      </c>
      <c r="AF96" s="8">
        <v>0</v>
      </c>
      <c r="AG96" s="8">
        <v>0</v>
      </c>
      <c r="AH96" s="8">
        <v>0</v>
      </c>
      <c r="AI96" s="8">
        <v>0</v>
      </c>
      <c r="AJ96" s="8">
        <v>0</v>
      </c>
      <c r="AK96" s="8">
        <v>0</v>
      </c>
      <c r="AL96" s="8">
        <v>0</v>
      </c>
      <c r="AM96" s="8">
        <v>0</v>
      </c>
      <c r="AO96" s="8">
        <f t="shared" si="1"/>
        <v>0</v>
      </c>
    </row>
    <row r="97" spans="1:41" x14ac:dyDescent="0.25">
      <c r="A97" s="3" t="s">
        <v>13</v>
      </c>
      <c r="B97" s="8">
        <v>0</v>
      </c>
      <c r="C97" s="8">
        <v>0</v>
      </c>
      <c r="D97" s="8">
        <v>0</v>
      </c>
      <c r="E97" s="8">
        <v>0</v>
      </c>
      <c r="F97" s="8">
        <f>$D$88</f>
        <v>-7.7258100475079946E-3</v>
      </c>
      <c r="G97" s="8">
        <v>1</v>
      </c>
      <c r="H97" s="8">
        <f>-2*$D$88</f>
        <v>1.5451620095015989E-2</v>
      </c>
      <c r="I97" s="8">
        <v>-2</v>
      </c>
      <c r="J97" s="8">
        <f>$D$88</f>
        <v>-7.7258100475079946E-3</v>
      </c>
      <c r="K97" s="8">
        <v>1</v>
      </c>
      <c r="L97" s="8">
        <v>0</v>
      </c>
      <c r="M97" s="8">
        <v>0</v>
      </c>
      <c r="N97" s="8">
        <v>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8">
        <v>0</v>
      </c>
      <c r="X97" s="8">
        <v>0</v>
      </c>
      <c r="Y97" s="8">
        <v>0</v>
      </c>
      <c r="Z97" s="8">
        <v>0</v>
      </c>
      <c r="AA97" s="8">
        <v>0</v>
      </c>
      <c r="AB97" s="8">
        <v>0</v>
      </c>
      <c r="AC97" s="8">
        <v>0</v>
      </c>
      <c r="AD97" s="8">
        <v>0</v>
      </c>
      <c r="AE97" s="8">
        <v>0</v>
      </c>
      <c r="AF97" s="8">
        <v>0</v>
      </c>
      <c r="AG97" s="8">
        <v>0</v>
      </c>
      <c r="AH97" s="8">
        <v>0</v>
      </c>
      <c r="AI97" s="8">
        <v>0</v>
      </c>
      <c r="AJ97" s="8">
        <v>0</v>
      </c>
      <c r="AK97" s="8">
        <v>0</v>
      </c>
      <c r="AL97" s="8">
        <v>0</v>
      </c>
      <c r="AM97" s="8">
        <v>0</v>
      </c>
      <c r="AO97" s="8">
        <f t="shared" si="1"/>
        <v>0</v>
      </c>
    </row>
    <row r="98" spans="1:41" x14ac:dyDescent="0.25">
      <c r="A98" s="3" t="s">
        <v>14</v>
      </c>
      <c r="B98" s="8">
        <v>0</v>
      </c>
      <c r="C98" s="8">
        <v>0</v>
      </c>
      <c r="D98" s="8">
        <v>0</v>
      </c>
      <c r="E98" s="8">
        <v>0</v>
      </c>
      <c r="F98" s="8">
        <v>1</v>
      </c>
      <c r="G98" s="8">
        <f>-$D$81/$D$83/$D$83*(1)</f>
        <v>-25.6</v>
      </c>
      <c r="H98" s="8">
        <v>-2</v>
      </c>
      <c r="I98" s="8">
        <f>-$D$81/$D$83/$D$83*(-2)+1</f>
        <v>52.2</v>
      </c>
      <c r="J98" s="8">
        <v>1</v>
      </c>
      <c r="K98" s="8">
        <f>-$D$81/$D$83/$D$83*(1)</f>
        <v>-25.6</v>
      </c>
      <c r="L98" s="8">
        <v>0</v>
      </c>
      <c r="M98" s="8">
        <v>0</v>
      </c>
      <c r="N98" s="8">
        <v>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  <c r="U98" s="8">
        <v>0</v>
      </c>
      <c r="V98" s="8">
        <v>0</v>
      </c>
      <c r="W98" s="8">
        <v>0</v>
      </c>
      <c r="X98" s="8">
        <v>0</v>
      </c>
      <c r="Y98" s="8">
        <v>0</v>
      </c>
      <c r="Z98" s="8">
        <v>0</v>
      </c>
      <c r="AA98" s="8">
        <v>0</v>
      </c>
      <c r="AB98" s="8">
        <v>0</v>
      </c>
      <c r="AC98" s="8">
        <v>0</v>
      </c>
      <c r="AD98" s="8">
        <v>0</v>
      </c>
      <c r="AE98" s="8">
        <v>0</v>
      </c>
      <c r="AF98" s="8">
        <v>0</v>
      </c>
      <c r="AG98" s="8">
        <v>0</v>
      </c>
      <c r="AH98" s="8">
        <v>0</v>
      </c>
      <c r="AI98" s="8">
        <v>0</v>
      </c>
      <c r="AJ98" s="8">
        <v>0</v>
      </c>
      <c r="AK98" s="8">
        <v>0</v>
      </c>
      <c r="AL98" s="8">
        <v>0</v>
      </c>
      <c r="AM98" s="8">
        <v>0</v>
      </c>
      <c r="AO98" s="8">
        <f t="shared" si="1"/>
        <v>0</v>
      </c>
    </row>
    <row r="99" spans="1:41" x14ac:dyDescent="0.25">
      <c r="A99" s="3" t="s">
        <v>15</v>
      </c>
      <c r="B99" s="8">
        <v>0</v>
      </c>
      <c r="C99" s="8">
        <v>0</v>
      </c>
      <c r="D99" s="8">
        <v>0</v>
      </c>
      <c r="E99" s="8">
        <v>0</v>
      </c>
      <c r="F99" s="8">
        <v>0</v>
      </c>
      <c r="G99" s="8">
        <v>0</v>
      </c>
      <c r="H99" s="8">
        <f>$D$88</f>
        <v>-7.7258100475079946E-3</v>
      </c>
      <c r="I99" s="8">
        <v>1</v>
      </c>
      <c r="J99" s="8">
        <f>-2*$D$88</f>
        <v>1.5451620095015989E-2</v>
      </c>
      <c r="K99" s="8">
        <v>-2</v>
      </c>
      <c r="L99" s="8">
        <f>$D$88</f>
        <v>-7.7258100475079946E-3</v>
      </c>
      <c r="M99" s="8">
        <v>1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v>0</v>
      </c>
      <c r="U99" s="8">
        <v>0</v>
      </c>
      <c r="V99" s="8">
        <v>0</v>
      </c>
      <c r="W99" s="8">
        <v>0</v>
      </c>
      <c r="X99" s="8">
        <v>0</v>
      </c>
      <c r="Y99" s="8">
        <v>0</v>
      </c>
      <c r="Z99" s="8">
        <v>0</v>
      </c>
      <c r="AA99" s="8">
        <v>0</v>
      </c>
      <c r="AB99" s="8">
        <v>0</v>
      </c>
      <c r="AC99" s="8">
        <v>0</v>
      </c>
      <c r="AD99" s="8">
        <v>0</v>
      </c>
      <c r="AE99" s="8">
        <v>0</v>
      </c>
      <c r="AF99" s="8">
        <v>0</v>
      </c>
      <c r="AG99" s="8">
        <v>0</v>
      </c>
      <c r="AH99" s="8">
        <v>0</v>
      </c>
      <c r="AI99" s="8">
        <v>0</v>
      </c>
      <c r="AJ99" s="8">
        <v>0</v>
      </c>
      <c r="AK99" s="8">
        <v>0</v>
      </c>
      <c r="AL99" s="8">
        <v>0</v>
      </c>
      <c r="AM99" s="8">
        <v>0</v>
      </c>
      <c r="AO99" s="8">
        <f t="shared" si="1"/>
        <v>0</v>
      </c>
    </row>
    <row r="100" spans="1:41" x14ac:dyDescent="0.25">
      <c r="A100" s="3" t="s">
        <v>16</v>
      </c>
      <c r="B100" s="8">
        <v>0</v>
      </c>
      <c r="C100" s="8">
        <v>0</v>
      </c>
      <c r="D100" s="8">
        <v>0</v>
      </c>
      <c r="E100" s="8">
        <v>0</v>
      </c>
      <c r="F100" s="8">
        <v>0</v>
      </c>
      <c r="G100" s="8">
        <v>0</v>
      </c>
      <c r="H100" s="8">
        <v>1</v>
      </c>
      <c r="I100" s="8">
        <f>-$D$81/$D$83/$D$83*(1)</f>
        <v>-25.6</v>
      </c>
      <c r="J100" s="8">
        <v>-2</v>
      </c>
      <c r="K100" s="8">
        <f>-$D$81/$D$83/$D$83*(-2)+1</f>
        <v>52.2</v>
      </c>
      <c r="L100" s="8">
        <v>1</v>
      </c>
      <c r="M100" s="8">
        <f>-$D$81/$D$83/$D$83*(1)</f>
        <v>-25.6</v>
      </c>
      <c r="N100" s="8">
        <v>0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  <c r="U100" s="8">
        <v>0</v>
      </c>
      <c r="V100" s="8">
        <v>0</v>
      </c>
      <c r="W100" s="8">
        <v>0</v>
      </c>
      <c r="X100" s="8">
        <v>0</v>
      </c>
      <c r="Y100" s="8">
        <v>0</v>
      </c>
      <c r="Z100" s="8">
        <v>0</v>
      </c>
      <c r="AA100" s="8">
        <v>0</v>
      </c>
      <c r="AB100" s="8">
        <v>0</v>
      </c>
      <c r="AC100" s="8">
        <v>0</v>
      </c>
      <c r="AD100" s="8">
        <v>0</v>
      </c>
      <c r="AE100" s="8">
        <v>0</v>
      </c>
      <c r="AF100" s="8">
        <v>0</v>
      </c>
      <c r="AG100" s="8">
        <v>0</v>
      </c>
      <c r="AH100" s="8">
        <v>0</v>
      </c>
      <c r="AI100" s="8">
        <v>0</v>
      </c>
      <c r="AJ100" s="8">
        <v>0</v>
      </c>
      <c r="AK100" s="8">
        <v>0</v>
      </c>
      <c r="AL100" s="8">
        <v>0</v>
      </c>
      <c r="AM100" s="8">
        <v>0</v>
      </c>
      <c r="AO100" s="8">
        <f t="shared" si="1"/>
        <v>0</v>
      </c>
    </row>
    <row r="101" spans="1:41" x14ac:dyDescent="0.25">
      <c r="A101" s="3" t="s">
        <v>17</v>
      </c>
      <c r="B101" s="8">
        <v>0</v>
      </c>
      <c r="C101" s="8">
        <v>0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f>$D$88</f>
        <v>-7.7258100475079946E-3</v>
      </c>
      <c r="K101" s="8">
        <v>1</v>
      </c>
      <c r="L101" s="8">
        <f>-2*$D$88</f>
        <v>1.5451620095015989E-2</v>
      </c>
      <c r="M101" s="8">
        <v>-2</v>
      </c>
      <c r="N101" s="8">
        <f>$D$88</f>
        <v>-7.7258100475079946E-3</v>
      </c>
      <c r="O101" s="8">
        <v>1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8">
        <v>0</v>
      </c>
      <c r="V101" s="8">
        <v>0</v>
      </c>
      <c r="W101" s="8">
        <v>0</v>
      </c>
      <c r="X101" s="8">
        <v>0</v>
      </c>
      <c r="Y101" s="8">
        <v>0</v>
      </c>
      <c r="Z101" s="8">
        <v>0</v>
      </c>
      <c r="AA101" s="8">
        <v>0</v>
      </c>
      <c r="AB101" s="8">
        <v>0</v>
      </c>
      <c r="AC101" s="8">
        <v>0</v>
      </c>
      <c r="AD101" s="8">
        <v>0</v>
      </c>
      <c r="AE101" s="8">
        <v>0</v>
      </c>
      <c r="AF101" s="8">
        <v>0</v>
      </c>
      <c r="AG101" s="8">
        <v>0</v>
      </c>
      <c r="AH101" s="8">
        <v>0</v>
      </c>
      <c r="AI101" s="8">
        <v>0</v>
      </c>
      <c r="AJ101" s="8">
        <v>0</v>
      </c>
      <c r="AK101" s="8">
        <v>0</v>
      </c>
      <c r="AL101" s="8">
        <v>0</v>
      </c>
      <c r="AM101" s="8">
        <v>0</v>
      </c>
      <c r="AO101" s="8">
        <f t="shared" si="1"/>
        <v>0</v>
      </c>
    </row>
    <row r="102" spans="1:41" x14ac:dyDescent="0.25">
      <c r="A102" s="3" t="s">
        <v>18</v>
      </c>
      <c r="B102" s="8">
        <v>0</v>
      </c>
      <c r="C102" s="8">
        <v>0</v>
      </c>
      <c r="D102" s="8">
        <v>0</v>
      </c>
      <c r="E102" s="8">
        <v>0</v>
      </c>
      <c r="F102" s="8">
        <v>0</v>
      </c>
      <c r="G102" s="8">
        <v>0</v>
      </c>
      <c r="H102" s="8">
        <v>0</v>
      </c>
      <c r="I102" s="8">
        <v>0</v>
      </c>
      <c r="J102" s="8">
        <v>1</v>
      </c>
      <c r="K102" s="8">
        <f>-$D$81/$D$83/$D$83*(1)</f>
        <v>-25.6</v>
      </c>
      <c r="L102" s="8">
        <v>-2</v>
      </c>
      <c r="M102" s="8">
        <f>-$D$81/$D$83/$D$83*(-2)+1</f>
        <v>52.2</v>
      </c>
      <c r="N102" s="8">
        <v>1</v>
      </c>
      <c r="O102" s="8">
        <f>-$D$81/$D$83/$D$83*(1)</f>
        <v>-25.6</v>
      </c>
      <c r="P102" s="8">
        <v>0</v>
      </c>
      <c r="Q102" s="8">
        <v>0</v>
      </c>
      <c r="R102" s="8">
        <v>0</v>
      </c>
      <c r="S102" s="8">
        <v>0</v>
      </c>
      <c r="T102" s="8">
        <v>0</v>
      </c>
      <c r="U102" s="8">
        <v>0</v>
      </c>
      <c r="V102" s="8">
        <v>0</v>
      </c>
      <c r="W102" s="8">
        <v>0</v>
      </c>
      <c r="X102" s="8">
        <v>0</v>
      </c>
      <c r="Y102" s="8">
        <v>0</v>
      </c>
      <c r="Z102" s="8">
        <v>0</v>
      </c>
      <c r="AA102" s="8">
        <v>0</v>
      </c>
      <c r="AB102" s="8">
        <v>0</v>
      </c>
      <c r="AC102" s="8">
        <v>0</v>
      </c>
      <c r="AD102" s="8">
        <v>0</v>
      </c>
      <c r="AE102" s="8">
        <v>0</v>
      </c>
      <c r="AF102" s="8">
        <v>0</v>
      </c>
      <c r="AG102" s="8">
        <v>0</v>
      </c>
      <c r="AH102" s="8">
        <v>0</v>
      </c>
      <c r="AI102" s="8">
        <v>0</v>
      </c>
      <c r="AJ102" s="8">
        <v>0</v>
      </c>
      <c r="AK102" s="8">
        <v>0</v>
      </c>
      <c r="AL102" s="8">
        <v>0</v>
      </c>
      <c r="AM102" s="8">
        <v>0</v>
      </c>
      <c r="AO102" s="8">
        <f t="shared" si="1"/>
        <v>0</v>
      </c>
    </row>
    <row r="103" spans="1:41" x14ac:dyDescent="0.25">
      <c r="A103" s="3" t="s">
        <v>21</v>
      </c>
      <c r="B103" s="8">
        <v>0</v>
      </c>
      <c r="C103" s="8">
        <v>0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f>$D$88</f>
        <v>-7.7258100475079946E-3</v>
      </c>
      <c r="M103" s="8">
        <v>1</v>
      </c>
      <c r="N103" s="8">
        <f>-2*$D$88</f>
        <v>1.5451620095015989E-2</v>
      </c>
      <c r="O103" s="8">
        <v>-2</v>
      </c>
      <c r="P103" s="8">
        <f>$D$88</f>
        <v>-7.7258100475079946E-3</v>
      </c>
      <c r="Q103" s="8">
        <v>1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8">
        <v>0</v>
      </c>
      <c r="AA103" s="8">
        <v>0</v>
      </c>
      <c r="AB103" s="8">
        <v>0</v>
      </c>
      <c r="AC103" s="8">
        <v>0</v>
      </c>
      <c r="AD103" s="8">
        <v>0</v>
      </c>
      <c r="AE103" s="8">
        <v>0</v>
      </c>
      <c r="AF103" s="8">
        <v>0</v>
      </c>
      <c r="AG103" s="8">
        <v>0</v>
      </c>
      <c r="AH103" s="8">
        <v>0</v>
      </c>
      <c r="AI103" s="8">
        <v>0</v>
      </c>
      <c r="AJ103" s="8">
        <v>0</v>
      </c>
      <c r="AK103" s="8">
        <v>0</v>
      </c>
      <c r="AL103" s="8">
        <v>0</v>
      </c>
      <c r="AM103" s="8">
        <v>0</v>
      </c>
      <c r="AO103" s="8">
        <f t="shared" si="1"/>
        <v>0</v>
      </c>
    </row>
    <row r="104" spans="1:41" x14ac:dyDescent="0.25">
      <c r="A104" s="3" t="s">
        <v>22</v>
      </c>
      <c r="B104" s="8">
        <v>0</v>
      </c>
      <c r="C104" s="8">
        <v>0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1</v>
      </c>
      <c r="M104" s="8">
        <f>-$D$81/$D$83/$D$83*(1)</f>
        <v>-25.6</v>
      </c>
      <c r="N104" s="8">
        <v>-2</v>
      </c>
      <c r="O104" s="8">
        <f>-$D$81/$D$83/$D$83*(-2)+1</f>
        <v>52.2</v>
      </c>
      <c r="P104" s="8">
        <v>1</v>
      </c>
      <c r="Q104" s="8">
        <f>-$D$81/$D$83/$D$83*(1)</f>
        <v>-25.6</v>
      </c>
      <c r="R104" s="8">
        <v>0</v>
      </c>
      <c r="S104" s="8">
        <v>0</v>
      </c>
      <c r="T104" s="8">
        <v>0</v>
      </c>
      <c r="U104" s="8">
        <v>0</v>
      </c>
      <c r="V104" s="8">
        <v>0</v>
      </c>
      <c r="W104" s="8">
        <v>0</v>
      </c>
      <c r="X104" s="8">
        <v>0</v>
      </c>
      <c r="Y104" s="8">
        <v>0</v>
      </c>
      <c r="Z104" s="8">
        <v>0</v>
      </c>
      <c r="AA104" s="8">
        <v>0</v>
      </c>
      <c r="AB104" s="8">
        <v>0</v>
      </c>
      <c r="AC104" s="8">
        <v>0</v>
      </c>
      <c r="AD104" s="8">
        <v>0</v>
      </c>
      <c r="AE104" s="8">
        <v>0</v>
      </c>
      <c r="AF104" s="8">
        <v>0</v>
      </c>
      <c r="AG104" s="8">
        <v>0</v>
      </c>
      <c r="AH104" s="8">
        <v>0</v>
      </c>
      <c r="AI104" s="8">
        <v>0</v>
      </c>
      <c r="AJ104" s="8">
        <v>0</v>
      </c>
      <c r="AK104" s="8">
        <v>0</v>
      </c>
      <c r="AL104" s="8">
        <v>0</v>
      </c>
      <c r="AM104" s="8">
        <v>0</v>
      </c>
      <c r="AO104" s="8">
        <f t="shared" si="1"/>
        <v>0</v>
      </c>
    </row>
    <row r="105" spans="1:41" x14ac:dyDescent="0.25">
      <c r="A105" s="3" t="s">
        <v>23</v>
      </c>
      <c r="B105" s="8">
        <v>0</v>
      </c>
      <c r="C105" s="8">
        <v>0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f>$D$88</f>
        <v>-7.7258100475079946E-3</v>
      </c>
      <c r="O105" s="8">
        <v>1</v>
      </c>
      <c r="P105" s="8">
        <f>-2*$D$88</f>
        <v>1.5451620095015989E-2</v>
      </c>
      <c r="Q105" s="8">
        <v>-2</v>
      </c>
      <c r="R105" s="8">
        <f>$D$88</f>
        <v>-7.7258100475079946E-3</v>
      </c>
      <c r="S105" s="8">
        <v>1</v>
      </c>
      <c r="T105" s="8">
        <v>0</v>
      </c>
      <c r="U105" s="8">
        <v>0</v>
      </c>
      <c r="V105" s="8">
        <v>0</v>
      </c>
      <c r="W105" s="8">
        <v>0</v>
      </c>
      <c r="X105" s="8">
        <v>0</v>
      </c>
      <c r="Y105" s="8">
        <v>0</v>
      </c>
      <c r="Z105" s="8">
        <v>0</v>
      </c>
      <c r="AA105" s="8">
        <v>0</v>
      </c>
      <c r="AB105" s="8">
        <v>0</v>
      </c>
      <c r="AC105" s="8">
        <v>0</v>
      </c>
      <c r="AD105" s="8">
        <v>0</v>
      </c>
      <c r="AE105" s="8">
        <v>0</v>
      </c>
      <c r="AF105" s="8">
        <v>0</v>
      </c>
      <c r="AG105" s="8">
        <v>0</v>
      </c>
      <c r="AH105" s="8">
        <v>0</v>
      </c>
      <c r="AI105" s="8">
        <v>0</v>
      </c>
      <c r="AJ105" s="8">
        <v>0</v>
      </c>
      <c r="AK105" s="8">
        <v>0</v>
      </c>
      <c r="AL105" s="8">
        <v>0</v>
      </c>
      <c r="AM105" s="8">
        <v>0</v>
      </c>
      <c r="AO105" s="8">
        <f t="shared" si="1"/>
        <v>0</v>
      </c>
    </row>
    <row r="106" spans="1:41" x14ac:dyDescent="0.25">
      <c r="A106" s="3" t="s">
        <v>24</v>
      </c>
      <c r="B106" s="8">
        <v>0</v>
      </c>
      <c r="C106" s="8">
        <v>0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0</v>
      </c>
      <c r="M106" s="8">
        <v>0</v>
      </c>
      <c r="N106" s="8">
        <v>1</v>
      </c>
      <c r="O106" s="8">
        <f>-$D$81/$D$83/$D$83*(1)</f>
        <v>-25.6</v>
      </c>
      <c r="P106" s="8">
        <v>-2</v>
      </c>
      <c r="Q106" s="8">
        <f>-$D$81/$D$83/$D$83*(-2)+1</f>
        <v>52.2</v>
      </c>
      <c r="R106" s="8">
        <v>1</v>
      </c>
      <c r="S106" s="8">
        <f>-$D$81/$D$83/$D$83*(1)</f>
        <v>-25.6</v>
      </c>
      <c r="T106" s="8">
        <v>0</v>
      </c>
      <c r="U106" s="8">
        <v>0</v>
      </c>
      <c r="V106" s="8">
        <v>0</v>
      </c>
      <c r="W106" s="8">
        <v>0</v>
      </c>
      <c r="X106" s="8">
        <v>0</v>
      </c>
      <c r="Y106" s="8">
        <v>0</v>
      </c>
      <c r="Z106" s="8">
        <v>0</v>
      </c>
      <c r="AA106" s="8">
        <v>0</v>
      </c>
      <c r="AB106" s="8">
        <v>0</v>
      </c>
      <c r="AC106" s="8">
        <v>0</v>
      </c>
      <c r="AD106" s="8">
        <v>0</v>
      </c>
      <c r="AE106" s="8">
        <v>0</v>
      </c>
      <c r="AF106" s="8">
        <v>0</v>
      </c>
      <c r="AG106" s="8">
        <v>0</v>
      </c>
      <c r="AH106" s="8">
        <v>0</v>
      </c>
      <c r="AI106" s="8">
        <v>0</v>
      </c>
      <c r="AJ106" s="8">
        <v>0</v>
      </c>
      <c r="AK106" s="8">
        <v>0</v>
      </c>
      <c r="AL106" s="8">
        <v>0</v>
      </c>
      <c r="AM106" s="8">
        <v>0</v>
      </c>
      <c r="AO106" s="8">
        <f t="shared" si="1"/>
        <v>0</v>
      </c>
    </row>
    <row r="107" spans="1:41" x14ac:dyDescent="0.25">
      <c r="A107" s="3" t="s">
        <v>25</v>
      </c>
      <c r="B107" s="8">
        <v>0</v>
      </c>
      <c r="C107" s="8">
        <v>0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>
        <v>0</v>
      </c>
      <c r="M107" s="8">
        <v>0</v>
      </c>
      <c r="N107" s="8">
        <v>0</v>
      </c>
      <c r="O107" s="8">
        <v>0</v>
      </c>
      <c r="P107" s="8">
        <f>$D$88</f>
        <v>-7.7258100475079946E-3</v>
      </c>
      <c r="Q107" s="8">
        <v>1</v>
      </c>
      <c r="R107" s="8">
        <f>-2*$D$88</f>
        <v>1.5451620095015989E-2</v>
      </c>
      <c r="S107" s="8">
        <v>-2</v>
      </c>
      <c r="T107" s="8">
        <f>$D$88</f>
        <v>-7.7258100475079946E-3</v>
      </c>
      <c r="U107" s="8">
        <v>1</v>
      </c>
      <c r="V107" s="8">
        <v>0</v>
      </c>
      <c r="W107" s="8">
        <v>0</v>
      </c>
      <c r="X107" s="8">
        <v>0</v>
      </c>
      <c r="Y107" s="8">
        <v>0</v>
      </c>
      <c r="Z107" s="8">
        <v>0</v>
      </c>
      <c r="AA107" s="8">
        <v>0</v>
      </c>
      <c r="AB107" s="8">
        <v>0</v>
      </c>
      <c r="AC107" s="8">
        <v>0</v>
      </c>
      <c r="AD107" s="8">
        <v>0</v>
      </c>
      <c r="AE107" s="8">
        <v>0</v>
      </c>
      <c r="AF107" s="8">
        <v>0</v>
      </c>
      <c r="AG107" s="8">
        <v>0</v>
      </c>
      <c r="AH107" s="8">
        <v>0</v>
      </c>
      <c r="AI107" s="8">
        <v>0</v>
      </c>
      <c r="AJ107" s="8">
        <v>0</v>
      </c>
      <c r="AK107" s="8">
        <v>0</v>
      </c>
      <c r="AL107" s="8">
        <v>0</v>
      </c>
      <c r="AM107" s="8">
        <v>0</v>
      </c>
      <c r="AO107" s="8">
        <f t="shared" si="1"/>
        <v>0</v>
      </c>
    </row>
    <row r="108" spans="1:41" x14ac:dyDescent="0.25">
      <c r="A108" s="3" t="s">
        <v>26</v>
      </c>
      <c r="B108" s="8">
        <v>0</v>
      </c>
      <c r="C108" s="8">
        <v>0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  <c r="O108" s="8">
        <v>0</v>
      </c>
      <c r="P108" s="8">
        <v>1</v>
      </c>
      <c r="Q108" s="8">
        <f>-$D$81/$D$83/$D$83*(1)</f>
        <v>-25.6</v>
      </c>
      <c r="R108" s="8">
        <v>-2</v>
      </c>
      <c r="S108" s="8">
        <f>-$D$81/$D$83/$D$83*(-2)+1</f>
        <v>52.2</v>
      </c>
      <c r="T108" s="8">
        <v>1</v>
      </c>
      <c r="U108" s="8">
        <f>-$D$81/$D$83/$D$83*(1)</f>
        <v>-25.6</v>
      </c>
      <c r="V108" s="8">
        <v>0</v>
      </c>
      <c r="W108" s="8">
        <v>0</v>
      </c>
      <c r="X108" s="8">
        <v>0</v>
      </c>
      <c r="Y108" s="8">
        <v>0</v>
      </c>
      <c r="Z108" s="8">
        <v>0</v>
      </c>
      <c r="AA108" s="8">
        <v>0</v>
      </c>
      <c r="AB108" s="8">
        <v>0</v>
      </c>
      <c r="AC108" s="8">
        <v>0</v>
      </c>
      <c r="AD108" s="8">
        <v>0</v>
      </c>
      <c r="AE108" s="8">
        <v>0</v>
      </c>
      <c r="AF108" s="8">
        <v>0</v>
      </c>
      <c r="AG108" s="8">
        <v>0</v>
      </c>
      <c r="AH108" s="8">
        <v>0</v>
      </c>
      <c r="AI108" s="8">
        <v>0</v>
      </c>
      <c r="AJ108" s="8">
        <v>0</v>
      </c>
      <c r="AK108" s="8">
        <v>0</v>
      </c>
      <c r="AL108" s="8">
        <v>0</v>
      </c>
      <c r="AM108" s="8">
        <v>0</v>
      </c>
      <c r="AO108" s="8">
        <f t="shared" si="1"/>
        <v>0</v>
      </c>
    </row>
    <row r="109" spans="1:41" x14ac:dyDescent="0.25">
      <c r="A109" s="3" t="s">
        <v>27</v>
      </c>
      <c r="B109" s="8">
        <v>0</v>
      </c>
      <c r="C109" s="8">
        <v>0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8">
        <v>0</v>
      </c>
      <c r="N109" s="8">
        <v>0</v>
      </c>
      <c r="O109" s="8">
        <v>0</v>
      </c>
      <c r="P109" s="8">
        <v>0</v>
      </c>
      <c r="Q109" s="8">
        <v>0</v>
      </c>
      <c r="R109" s="8">
        <f>$D$88</f>
        <v>-7.7258100475079946E-3</v>
      </c>
      <c r="S109" s="8">
        <v>1</v>
      </c>
      <c r="T109" s="8">
        <f>-2*$D$88</f>
        <v>1.5451620095015989E-2</v>
      </c>
      <c r="U109" s="8">
        <v>-2</v>
      </c>
      <c r="V109" s="8">
        <f>$D$88</f>
        <v>-7.7258100475079946E-3</v>
      </c>
      <c r="W109" s="8">
        <v>1</v>
      </c>
      <c r="X109" s="8">
        <v>0</v>
      </c>
      <c r="Y109" s="8">
        <v>0</v>
      </c>
      <c r="Z109" s="8">
        <v>0</v>
      </c>
      <c r="AA109" s="8">
        <v>0</v>
      </c>
      <c r="AB109" s="8">
        <v>0</v>
      </c>
      <c r="AC109" s="8">
        <v>0</v>
      </c>
      <c r="AD109" s="8">
        <v>0</v>
      </c>
      <c r="AE109" s="8">
        <v>0</v>
      </c>
      <c r="AF109" s="8">
        <v>0</v>
      </c>
      <c r="AG109" s="8">
        <v>0</v>
      </c>
      <c r="AH109" s="8">
        <v>0</v>
      </c>
      <c r="AI109" s="8">
        <v>0</v>
      </c>
      <c r="AJ109" s="8">
        <v>0</v>
      </c>
      <c r="AK109" s="8">
        <v>0</v>
      </c>
      <c r="AL109" s="8">
        <v>0</v>
      </c>
      <c r="AM109" s="8">
        <v>0</v>
      </c>
      <c r="AO109" s="8">
        <f t="shared" si="1"/>
        <v>0</v>
      </c>
    </row>
    <row r="110" spans="1:41" x14ac:dyDescent="0.25">
      <c r="A110" s="3" t="s">
        <v>28</v>
      </c>
      <c r="B110" s="8">
        <v>0</v>
      </c>
      <c r="C110" s="8">
        <v>0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O110" s="8">
        <v>0</v>
      </c>
      <c r="P110" s="8">
        <v>0</v>
      </c>
      <c r="Q110" s="8">
        <v>0</v>
      </c>
      <c r="R110" s="8">
        <v>1</v>
      </c>
      <c r="S110" s="8">
        <f>-$D$81/$D$83/$D$83*(1)</f>
        <v>-25.6</v>
      </c>
      <c r="T110" s="8">
        <v>-2</v>
      </c>
      <c r="U110" s="8">
        <f>-$D$81/$D$83/$D$83*(-2)+1</f>
        <v>52.2</v>
      </c>
      <c r="V110" s="8">
        <v>1</v>
      </c>
      <c r="W110" s="8">
        <f>-$D$81/$D$83/$D$83*(1)</f>
        <v>-25.6</v>
      </c>
      <c r="X110" s="8">
        <v>0</v>
      </c>
      <c r="Y110" s="8">
        <v>0</v>
      </c>
      <c r="Z110" s="8">
        <v>0</v>
      </c>
      <c r="AA110" s="8">
        <v>0</v>
      </c>
      <c r="AB110" s="8">
        <v>0</v>
      </c>
      <c r="AC110" s="8">
        <v>0</v>
      </c>
      <c r="AD110" s="8">
        <v>0</v>
      </c>
      <c r="AE110" s="8">
        <v>0</v>
      </c>
      <c r="AF110" s="8">
        <v>0</v>
      </c>
      <c r="AG110" s="8">
        <v>0</v>
      </c>
      <c r="AH110" s="8">
        <v>0</v>
      </c>
      <c r="AI110" s="8">
        <v>0</v>
      </c>
      <c r="AJ110" s="8">
        <v>0</v>
      </c>
      <c r="AK110" s="8">
        <v>0</v>
      </c>
      <c r="AL110" s="8">
        <v>0</v>
      </c>
      <c r="AM110" s="8">
        <v>0</v>
      </c>
      <c r="AO110" s="8">
        <f t="shared" si="1"/>
        <v>0</v>
      </c>
    </row>
    <row r="111" spans="1:41" x14ac:dyDescent="0.25">
      <c r="A111" s="3" t="s">
        <v>34</v>
      </c>
      <c r="B111" s="8">
        <v>0</v>
      </c>
      <c r="C111" s="8">
        <v>0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  <c r="N111" s="8">
        <v>0</v>
      </c>
      <c r="O111" s="8">
        <v>0</v>
      </c>
      <c r="P111" s="8">
        <v>0</v>
      </c>
      <c r="Q111" s="8">
        <v>0</v>
      </c>
      <c r="R111" s="8">
        <v>0</v>
      </c>
      <c r="S111" s="8">
        <v>0</v>
      </c>
      <c r="T111" s="8">
        <f>$D$88</f>
        <v>-7.7258100475079946E-3</v>
      </c>
      <c r="U111" s="8">
        <v>1</v>
      </c>
      <c r="V111" s="8">
        <f>-2*$D$88</f>
        <v>1.5451620095015989E-2</v>
      </c>
      <c r="W111" s="8">
        <v>-2</v>
      </c>
      <c r="X111" s="8">
        <f>$D$88</f>
        <v>-7.7258100475079946E-3</v>
      </c>
      <c r="Y111" s="8">
        <v>1</v>
      </c>
      <c r="Z111" s="8">
        <v>0</v>
      </c>
      <c r="AA111" s="8">
        <v>0</v>
      </c>
      <c r="AB111" s="8">
        <v>0</v>
      </c>
      <c r="AC111" s="8">
        <v>0</v>
      </c>
      <c r="AD111" s="8">
        <v>0</v>
      </c>
      <c r="AE111" s="8">
        <v>0</v>
      </c>
      <c r="AF111" s="8">
        <v>0</v>
      </c>
      <c r="AG111" s="8">
        <v>0</v>
      </c>
      <c r="AH111" s="8">
        <v>0</v>
      </c>
      <c r="AI111" s="8">
        <v>0</v>
      </c>
      <c r="AJ111" s="8">
        <v>0</v>
      </c>
      <c r="AK111" s="8">
        <v>0</v>
      </c>
      <c r="AL111" s="8">
        <v>0</v>
      </c>
      <c r="AM111" s="8">
        <v>0</v>
      </c>
      <c r="AO111" s="8">
        <f t="shared" si="1"/>
        <v>0</v>
      </c>
    </row>
    <row r="112" spans="1:41" x14ac:dyDescent="0.25">
      <c r="A112" s="3" t="s">
        <v>35</v>
      </c>
      <c r="B112" s="8">
        <v>0</v>
      </c>
      <c r="C112" s="8">
        <v>0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0</v>
      </c>
      <c r="P112" s="8">
        <v>0</v>
      </c>
      <c r="Q112" s="8">
        <v>0</v>
      </c>
      <c r="R112" s="8">
        <v>0</v>
      </c>
      <c r="S112" s="8">
        <v>0</v>
      </c>
      <c r="T112" s="8">
        <v>1</v>
      </c>
      <c r="U112" s="8">
        <f>-$D$81/$D$83/$D$83*(1)</f>
        <v>-25.6</v>
      </c>
      <c r="V112" s="8">
        <v>-2</v>
      </c>
      <c r="W112" s="8">
        <f>-$D$81/$D$83/$D$83*(-2)+1</f>
        <v>52.2</v>
      </c>
      <c r="X112" s="8">
        <v>1</v>
      </c>
      <c r="Y112" s="8">
        <f>-$D$81/$D$83/$D$83*(1)</f>
        <v>-25.6</v>
      </c>
      <c r="Z112" s="8">
        <v>0</v>
      </c>
      <c r="AA112" s="8">
        <v>0</v>
      </c>
      <c r="AB112" s="8">
        <v>0</v>
      </c>
      <c r="AC112" s="8">
        <v>0</v>
      </c>
      <c r="AD112" s="8">
        <v>0</v>
      </c>
      <c r="AE112" s="8">
        <v>0</v>
      </c>
      <c r="AF112" s="8">
        <v>0</v>
      </c>
      <c r="AG112" s="8">
        <v>0</v>
      </c>
      <c r="AH112" s="8">
        <v>0</v>
      </c>
      <c r="AI112" s="8">
        <v>0</v>
      </c>
      <c r="AJ112" s="8">
        <v>0</v>
      </c>
      <c r="AK112" s="8">
        <v>0</v>
      </c>
      <c r="AL112" s="8">
        <v>0</v>
      </c>
      <c r="AM112" s="8">
        <v>0</v>
      </c>
      <c r="AO112" s="8">
        <f t="shared" si="1"/>
        <v>0</v>
      </c>
    </row>
    <row r="113" spans="1:41" x14ac:dyDescent="0.25">
      <c r="A113" s="3" t="s">
        <v>36</v>
      </c>
      <c r="B113" s="8">
        <v>0</v>
      </c>
      <c r="C113" s="8">
        <v>0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8">
        <v>0</v>
      </c>
      <c r="T113" s="8">
        <v>0</v>
      </c>
      <c r="U113" s="8">
        <v>0</v>
      </c>
      <c r="V113" s="8">
        <f>$D$88</f>
        <v>-7.7258100475079946E-3</v>
      </c>
      <c r="W113" s="8">
        <v>1</v>
      </c>
      <c r="X113" s="8">
        <f>-2*$D$88</f>
        <v>1.5451620095015989E-2</v>
      </c>
      <c r="Y113" s="8">
        <v>-2</v>
      </c>
      <c r="Z113" s="8">
        <f>$D$88</f>
        <v>-7.7258100475079946E-3</v>
      </c>
      <c r="AA113" s="8">
        <v>1</v>
      </c>
      <c r="AB113" s="8">
        <v>0</v>
      </c>
      <c r="AC113" s="8">
        <v>0</v>
      </c>
      <c r="AD113" s="8">
        <v>0</v>
      </c>
      <c r="AE113" s="8">
        <v>0</v>
      </c>
      <c r="AF113" s="8">
        <v>0</v>
      </c>
      <c r="AG113" s="8">
        <v>0</v>
      </c>
      <c r="AH113" s="8">
        <v>0</v>
      </c>
      <c r="AI113" s="8">
        <v>0</v>
      </c>
      <c r="AJ113" s="8">
        <v>0</v>
      </c>
      <c r="AK113" s="8">
        <v>0</v>
      </c>
      <c r="AL113" s="8">
        <v>0</v>
      </c>
      <c r="AM113" s="8">
        <v>0</v>
      </c>
      <c r="AO113" s="8">
        <f t="shared" si="1"/>
        <v>0</v>
      </c>
    </row>
    <row r="114" spans="1:41" x14ac:dyDescent="0.25">
      <c r="A114" s="3" t="s">
        <v>37</v>
      </c>
      <c r="B114" s="8">
        <v>0</v>
      </c>
      <c r="C114" s="8">
        <v>0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O114" s="8">
        <v>0</v>
      </c>
      <c r="P114" s="8">
        <v>0</v>
      </c>
      <c r="Q114" s="8">
        <v>0</v>
      </c>
      <c r="R114" s="8">
        <v>0</v>
      </c>
      <c r="S114" s="8">
        <v>0</v>
      </c>
      <c r="T114" s="8">
        <v>0</v>
      </c>
      <c r="U114" s="8">
        <v>0</v>
      </c>
      <c r="V114" s="8">
        <v>1</v>
      </c>
      <c r="W114" s="8">
        <f>-$D$81/$D$83/$D$83*(1)</f>
        <v>-25.6</v>
      </c>
      <c r="X114" s="8">
        <v>-2</v>
      </c>
      <c r="Y114" s="8">
        <f>-$D$81/$D$83/$D$83*(-2)+1</f>
        <v>52.2</v>
      </c>
      <c r="Z114" s="8">
        <v>1</v>
      </c>
      <c r="AA114" s="8">
        <f>-$D$81/$D$83/$D$83*(1)</f>
        <v>-25.6</v>
      </c>
      <c r="AB114" s="8">
        <v>0</v>
      </c>
      <c r="AC114" s="8">
        <v>0</v>
      </c>
      <c r="AD114" s="8">
        <v>0</v>
      </c>
      <c r="AE114" s="8">
        <v>0</v>
      </c>
      <c r="AF114" s="8">
        <v>0</v>
      </c>
      <c r="AG114" s="8">
        <v>0</v>
      </c>
      <c r="AH114" s="8">
        <v>0</v>
      </c>
      <c r="AI114" s="8">
        <v>0</v>
      </c>
      <c r="AJ114" s="8">
        <v>0</v>
      </c>
      <c r="AK114" s="8">
        <v>0</v>
      </c>
      <c r="AL114" s="8">
        <v>0</v>
      </c>
      <c r="AM114" s="8">
        <v>0</v>
      </c>
      <c r="AO114" s="8">
        <f t="shared" si="1"/>
        <v>0</v>
      </c>
    </row>
    <row r="115" spans="1:41" x14ac:dyDescent="0.25">
      <c r="A115" s="3" t="s">
        <v>38</v>
      </c>
      <c r="B115" s="8">
        <v>0</v>
      </c>
      <c r="C115" s="8">
        <v>0</v>
      </c>
      <c r="D115" s="8">
        <v>0</v>
      </c>
      <c r="E115" s="8">
        <v>0</v>
      </c>
      <c r="F115" s="8">
        <v>0</v>
      </c>
      <c r="G115" s="8">
        <v>0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  <c r="O115" s="8">
        <v>0</v>
      </c>
      <c r="P115" s="8">
        <v>0</v>
      </c>
      <c r="Q115" s="8">
        <v>0</v>
      </c>
      <c r="R115" s="8">
        <v>0</v>
      </c>
      <c r="S115" s="8">
        <v>0</v>
      </c>
      <c r="T115" s="8">
        <v>0</v>
      </c>
      <c r="U115" s="8">
        <v>0</v>
      </c>
      <c r="V115" s="8">
        <v>0</v>
      </c>
      <c r="W115" s="8">
        <v>0</v>
      </c>
      <c r="X115" s="8">
        <f>$D$88</f>
        <v>-7.7258100475079946E-3</v>
      </c>
      <c r="Y115" s="8">
        <v>1</v>
      </c>
      <c r="Z115" s="8">
        <f>-2*$D$88</f>
        <v>1.5451620095015989E-2</v>
      </c>
      <c r="AA115" s="8">
        <v>-2</v>
      </c>
      <c r="AB115" s="8">
        <f>$D$88</f>
        <v>-7.7258100475079946E-3</v>
      </c>
      <c r="AC115" s="8">
        <v>1</v>
      </c>
      <c r="AD115" s="8">
        <v>0</v>
      </c>
      <c r="AE115" s="8">
        <v>0</v>
      </c>
      <c r="AF115" s="8">
        <v>0</v>
      </c>
      <c r="AG115" s="8">
        <v>0</v>
      </c>
      <c r="AH115" s="8">
        <v>0</v>
      </c>
      <c r="AI115" s="8">
        <v>0</v>
      </c>
      <c r="AJ115" s="8">
        <v>0</v>
      </c>
      <c r="AK115" s="8">
        <v>0</v>
      </c>
      <c r="AL115" s="8">
        <v>0</v>
      </c>
      <c r="AM115" s="8">
        <v>0</v>
      </c>
      <c r="AO115" s="8">
        <f t="shared" si="1"/>
        <v>0</v>
      </c>
    </row>
    <row r="116" spans="1:41" x14ac:dyDescent="0.25">
      <c r="A116" s="3" t="s">
        <v>39</v>
      </c>
      <c r="B116" s="8">
        <v>0</v>
      </c>
      <c r="C116" s="8">
        <v>0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  <c r="N116" s="8">
        <v>0</v>
      </c>
      <c r="O116" s="8">
        <v>0</v>
      </c>
      <c r="P116" s="8">
        <v>0</v>
      </c>
      <c r="Q116" s="8">
        <v>0</v>
      </c>
      <c r="R116" s="8">
        <v>0</v>
      </c>
      <c r="S116" s="8">
        <v>0</v>
      </c>
      <c r="T116" s="8">
        <v>0</v>
      </c>
      <c r="U116" s="8">
        <v>0</v>
      </c>
      <c r="V116" s="8">
        <v>0</v>
      </c>
      <c r="W116" s="8">
        <v>0</v>
      </c>
      <c r="X116" s="8">
        <v>1</v>
      </c>
      <c r="Y116" s="8">
        <f>-$D$81/$D$83/$D$83*(1)</f>
        <v>-25.6</v>
      </c>
      <c r="Z116" s="8">
        <v>-2</v>
      </c>
      <c r="AA116" s="8">
        <f>-$D$81/$D$83/$D$83*(-2)+1</f>
        <v>52.2</v>
      </c>
      <c r="AB116" s="8">
        <v>1</v>
      </c>
      <c r="AC116" s="8">
        <f>-$D$81/$D$83/$D$83*(1)</f>
        <v>-25.6</v>
      </c>
      <c r="AD116" s="8">
        <v>0</v>
      </c>
      <c r="AE116" s="8">
        <v>0</v>
      </c>
      <c r="AF116" s="8">
        <v>0</v>
      </c>
      <c r="AG116" s="8">
        <v>0</v>
      </c>
      <c r="AH116" s="8">
        <v>0</v>
      </c>
      <c r="AI116" s="8">
        <v>0</v>
      </c>
      <c r="AJ116" s="8">
        <v>0</v>
      </c>
      <c r="AK116" s="8">
        <v>0</v>
      </c>
      <c r="AL116" s="8">
        <v>0</v>
      </c>
      <c r="AM116" s="8">
        <v>0</v>
      </c>
      <c r="AO116" s="8">
        <f t="shared" si="1"/>
        <v>0</v>
      </c>
    </row>
    <row r="117" spans="1:41" x14ac:dyDescent="0.25">
      <c r="A117" s="3" t="s">
        <v>40</v>
      </c>
      <c r="B117" s="8">
        <v>0</v>
      </c>
      <c r="C117" s="8">
        <v>0</v>
      </c>
      <c r="D117" s="8">
        <v>0</v>
      </c>
      <c r="E117" s="8">
        <v>0</v>
      </c>
      <c r="F117" s="8">
        <v>0</v>
      </c>
      <c r="G117" s="8">
        <v>0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  <c r="O117" s="8">
        <v>0</v>
      </c>
      <c r="P117" s="8">
        <v>0</v>
      </c>
      <c r="Q117" s="8">
        <v>0</v>
      </c>
      <c r="R117" s="8">
        <v>0</v>
      </c>
      <c r="S117" s="8">
        <v>0</v>
      </c>
      <c r="T117" s="8">
        <v>0</v>
      </c>
      <c r="U117" s="8">
        <v>0</v>
      </c>
      <c r="V117" s="8">
        <v>0</v>
      </c>
      <c r="W117" s="8">
        <v>0</v>
      </c>
      <c r="X117" s="8">
        <v>0</v>
      </c>
      <c r="Y117" s="8">
        <v>0</v>
      </c>
      <c r="Z117" s="8">
        <f>$D$88</f>
        <v>-7.7258100475079946E-3</v>
      </c>
      <c r="AA117" s="8">
        <v>1</v>
      </c>
      <c r="AB117" s="8">
        <f>-2*$D$88</f>
        <v>1.5451620095015989E-2</v>
      </c>
      <c r="AC117" s="8">
        <v>-2</v>
      </c>
      <c r="AD117" s="8">
        <f>$D$88</f>
        <v>-7.7258100475079946E-3</v>
      </c>
      <c r="AE117" s="8">
        <v>1</v>
      </c>
      <c r="AF117" s="8">
        <v>0</v>
      </c>
      <c r="AG117" s="8">
        <v>0</v>
      </c>
      <c r="AH117" s="8">
        <v>0</v>
      </c>
      <c r="AI117" s="8">
        <v>0</v>
      </c>
      <c r="AJ117" s="8">
        <v>0</v>
      </c>
      <c r="AK117" s="8">
        <v>0</v>
      </c>
      <c r="AL117" s="8">
        <v>0</v>
      </c>
      <c r="AM117" s="8">
        <v>0</v>
      </c>
      <c r="AO117" s="8">
        <f t="shared" si="1"/>
        <v>0</v>
      </c>
    </row>
    <row r="118" spans="1:41" x14ac:dyDescent="0.25">
      <c r="A118" s="3" t="s">
        <v>41</v>
      </c>
      <c r="B118" s="8">
        <v>0</v>
      </c>
      <c r="C118" s="8">
        <v>0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8">
        <v>0</v>
      </c>
      <c r="T118" s="8">
        <v>0</v>
      </c>
      <c r="U118" s="8">
        <v>0</v>
      </c>
      <c r="V118" s="8">
        <v>0</v>
      </c>
      <c r="W118" s="8">
        <v>0</v>
      </c>
      <c r="X118" s="8">
        <v>0</v>
      </c>
      <c r="Y118" s="8">
        <v>0</v>
      </c>
      <c r="Z118" s="8">
        <v>1</v>
      </c>
      <c r="AA118" s="8">
        <f>-$D$81/$D$83/$D$83*(1)</f>
        <v>-25.6</v>
      </c>
      <c r="AB118" s="8">
        <v>-2</v>
      </c>
      <c r="AC118" s="8">
        <f>-$D$81/$D$83/$D$83*(-2)+1</f>
        <v>52.2</v>
      </c>
      <c r="AD118" s="8">
        <v>1</v>
      </c>
      <c r="AE118" s="8">
        <f>-$D$81/$D$83/$D$83*(1)</f>
        <v>-25.6</v>
      </c>
      <c r="AF118" s="8">
        <v>0</v>
      </c>
      <c r="AG118" s="8">
        <v>0</v>
      </c>
      <c r="AH118" s="8">
        <v>0</v>
      </c>
      <c r="AI118" s="8">
        <v>0</v>
      </c>
      <c r="AJ118" s="8">
        <v>0</v>
      </c>
      <c r="AK118" s="8">
        <v>0</v>
      </c>
      <c r="AL118" s="8">
        <v>0</v>
      </c>
      <c r="AM118" s="8">
        <v>0</v>
      </c>
      <c r="AO118" s="8">
        <f t="shared" si="1"/>
        <v>0</v>
      </c>
    </row>
    <row r="119" spans="1:41" x14ac:dyDescent="0.25">
      <c r="A119" s="3" t="s">
        <v>46</v>
      </c>
      <c r="B119" s="8">
        <v>0</v>
      </c>
      <c r="C119" s="8">
        <v>0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  <c r="P119" s="8">
        <v>0</v>
      </c>
      <c r="Q119" s="8">
        <v>0</v>
      </c>
      <c r="R119" s="8">
        <v>0</v>
      </c>
      <c r="S119" s="8">
        <v>0</v>
      </c>
      <c r="T119" s="8">
        <v>0</v>
      </c>
      <c r="U119" s="8">
        <v>0</v>
      </c>
      <c r="V119" s="8">
        <v>0</v>
      </c>
      <c r="W119" s="8">
        <v>0</v>
      </c>
      <c r="X119" s="8">
        <v>0</v>
      </c>
      <c r="Y119" s="8">
        <v>0</v>
      </c>
      <c r="Z119" s="8">
        <v>0</v>
      </c>
      <c r="AA119" s="8">
        <v>0</v>
      </c>
      <c r="AB119" s="8">
        <f>$D$88</f>
        <v>-7.7258100475079946E-3</v>
      </c>
      <c r="AC119" s="8">
        <v>1</v>
      </c>
      <c r="AD119" s="8">
        <f>-2*$D$88</f>
        <v>1.5451620095015989E-2</v>
      </c>
      <c r="AE119" s="8">
        <v>-2</v>
      </c>
      <c r="AF119" s="8">
        <f>$D$88</f>
        <v>-7.7258100475079946E-3</v>
      </c>
      <c r="AG119" s="8">
        <v>1</v>
      </c>
      <c r="AH119" s="8">
        <v>0</v>
      </c>
      <c r="AI119" s="8">
        <v>0</v>
      </c>
      <c r="AJ119" s="8">
        <v>0</v>
      </c>
      <c r="AK119" s="8">
        <v>0</v>
      </c>
      <c r="AL119" s="8">
        <v>0</v>
      </c>
      <c r="AM119" s="8">
        <v>0</v>
      </c>
      <c r="AO119" s="8">
        <f t="shared" si="1"/>
        <v>0</v>
      </c>
    </row>
    <row r="120" spans="1:41" x14ac:dyDescent="0.25">
      <c r="A120" s="3" t="s">
        <v>47</v>
      </c>
      <c r="B120" s="8">
        <v>0</v>
      </c>
      <c r="C120" s="8">
        <v>0</v>
      </c>
      <c r="D120" s="8">
        <v>0</v>
      </c>
      <c r="E120" s="8">
        <v>0</v>
      </c>
      <c r="F120" s="8">
        <v>0</v>
      </c>
      <c r="G120" s="8">
        <v>0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  <c r="P120" s="8">
        <v>0</v>
      </c>
      <c r="Q120" s="8">
        <v>0</v>
      </c>
      <c r="R120" s="8">
        <v>0</v>
      </c>
      <c r="S120" s="8">
        <v>0</v>
      </c>
      <c r="T120" s="8">
        <v>0</v>
      </c>
      <c r="U120" s="8">
        <v>0</v>
      </c>
      <c r="V120" s="8">
        <v>0</v>
      </c>
      <c r="W120" s="8">
        <v>0</v>
      </c>
      <c r="X120" s="8">
        <v>0</v>
      </c>
      <c r="Y120" s="8">
        <v>0</v>
      </c>
      <c r="Z120" s="8">
        <v>0</v>
      </c>
      <c r="AA120" s="8">
        <v>0</v>
      </c>
      <c r="AB120" s="8">
        <v>1</v>
      </c>
      <c r="AC120" s="8">
        <f>-$D$81/$D$83/$D$83*(1)</f>
        <v>-25.6</v>
      </c>
      <c r="AD120" s="8">
        <v>-2</v>
      </c>
      <c r="AE120" s="8">
        <f>-$D$81/$D$83/$D$83*(-2)+1</f>
        <v>52.2</v>
      </c>
      <c r="AF120" s="8">
        <v>1</v>
      </c>
      <c r="AG120" s="8">
        <f>-$D$81/$D$83/$D$83*(1)</f>
        <v>-25.6</v>
      </c>
      <c r="AH120" s="8">
        <v>0</v>
      </c>
      <c r="AI120" s="8">
        <v>0</v>
      </c>
      <c r="AJ120" s="8">
        <v>0</v>
      </c>
      <c r="AK120" s="8">
        <v>0</v>
      </c>
      <c r="AL120" s="8">
        <v>0</v>
      </c>
      <c r="AM120" s="8">
        <v>0</v>
      </c>
      <c r="AO120" s="8">
        <f t="shared" si="1"/>
        <v>0</v>
      </c>
    </row>
    <row r="121" spans="1:41" x14ac:dyDescent="0.25">
      <c r="A121" s="3" t="s">
        <v>48</v>
      </c>
      <c r="B121" s="8">
        <v>0</v>
      </c>
      <c r="C121" s="8">
        <v>0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0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  <c r="R121" s="8">
        <v>0</v>
      </c>
      <c r="S121" s="8">
        <v>0</v>
      </c>
      <c r="T121" s="8">
        <v>0</v>
      </c>
      <c r="U121" s="8">
        <v>0</v>
      </c>
      <c r="V121" s="8">
        <v>0</v>
      </c>
      <c r="W121" s="8">
        <v>0</v>
      </c>
      <c r="X121" s="8">
        <v>0</v>
      </c>
      <c r="Y121" s="8">
        <v>0</v>
      </c>
      <c r="Z121" s="8">
        <v>0</v>
      </c>
      <c r="AA121" s="8">
        <v>0</v>
      </c>
      <c r="AB121" s="8">
        <v>0</v>
      </c>
      <c r="AC121" s="8">
        <v>0</v>
      </c>
      <c r="AD121" s="8">
        <f>$D$88</f>
        <v>-7.7258100475079946E-3</v>
      </c>
      <c r="AE121" s="8">
        <v>1</v>
      </c>
      <c r="AF121" s="8">
        <f>-2*$D$88</f>
        <v>1.5451620095015989E-2</v>
      </c>
      <c r="AG121" s="8">
        <v>-2</v>
      </c>
      <c r="AH121" s="8">
        <f>$D$88</f>
        <v>-7.7258100475079946E-3</v>
      </c>
      <c r="AI121" s="8">
        <v>1</v>
      </c>
      <c r="AJ121" s="8">
        <v>0</v>
      </c>
      <c r="AK121" s="8">
        <v>0</v>
      </c>
      <c r="AL121" s="8">
        <v>0</v>
      </c>
      <c r="AM121" s="8">
        <v>0</v>
      </c>
      <c r="AO121" s="8">
        <f t="shared" si="1"/>
        <v>0</v>
      </c>
    </row>
    <row r="122" spans="1:41" x14ac:dyDescent="0.25">
      <c r="A122" s="3" t="s">
        <v>49</v>
      </c>
      <c r="B122" s="8">
        <v>0</v>
      </c>
      <c r="C122" s="8">
        <v>0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8">
        <v>0</v>
      </c>
      <c r="O122" s="8">
        <v>0</v>
      </c>
      <c r="P122" s="8">
        <v>0</v>
      </c>
      <c r="Q122" s="8">
        <v>0</v>
      </c>
      <c r="R122" s="8">
        <v>0</v>
      </c>
      <c r="S122" s="8">
        <v>0</v>
      </c>
      <c r="T122" s="8">
        <v>0</v>
      </c>
      <c r="U122" s="8">
        <v>0</v>
      </c>
      <c r="V122" s="8">
        <v>0</v>
      </c>
      <c r="W122" s="8">
        <v>0</v>
      </c>
      <c r="X122" s="8">
        <v>0</v>
      </c>
      <c r="Y122" s="8">
        <v>0</v>
      </c>
      <c r="Z122" s="8">
        <v>0</v>
      </c>
      <c r="AA122" s="8">
        <v>0</v>
      </c>
      <c r="AB122" s="8">
        <v>0</v>
      </c>
      <c r="AC122" s="8">
        <v>0</v>
      </c>
      <c r="AD122" s="8">
        <v>1</v>
      </c>
      <c r="AE122" s="8">
        <f>-$D$81/$D$83/$D$83*(1)</f>
        <v>-25.6</v>
      </c>
      <c r="AF122" s="8">
        <v>-2</v>
      </c>
      <c r="AG122" s="8">
        <f>-$D$81/$D$83/$D$83*(-2)+1</f>
        <v>52.2</v>
      </c>
      <c r="AH122" s="8">
        <v>1</v>
      </c>
      <c r="AI122" s="8">
        <f>-$D$81/$D$83/$D$83*(1)</f>
        <v>-25.6</v>
      </c>
      <c r="AJ122" s="8">
        <v>0</v>
      </c>
      <c r="AK122" s="8">
        <v>0</v>
      </c>
      <c r="AL122" s="8">
        <v>0</v>
      </c>
      <c r="AM122" s="8">
        <v>0</v>
      </c>
      <c r="AO122" s="8">
        <f t="shared" si="1"/>
        <v>0</v>
      </c>
    </row>
    <row r="123" spans="1:41" x14ac:dyDescent="0.25">
      <c r="A123" s="3" t="s">
        <v>50</v>
      </c>
      <c r="B123" s="8">
        <v>0</v>
      </c>
      <c r="C123" s="8">
        <v>0</v>
      </c>
      <c r="D123" s="8">
        <v>0</v>
      </c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v>0</v>
      </c>
      <c r="U123" s="8">
        <v>0</v>
      </c>
      <c r="V123" s="8">
        <v>0</v>
      </c>
      <c r="W123" s="8">
        <v>0</v>
      </c>
      <c r="X123" s="8">
        <v>0</v>
      </c>
      <c r="Y123" s="8">
        <v>0</v>
      </c>
      <c r="Z123" s="8">
        <v>0</v>
      </c>
      <c r="AA123" s="8">
        <v>0</v>
      </c>
      <c r="AB123" s="8">
        <v>0</v>
      </c>
      <c r="AC123" s="8">
        <v>0</v>
      </c>
      <c r="AD123" s="8">
        <v>0</v>
      </c>
      <c r="AE123" s="8">
        <v>0</v>
      </c>
      <c r="AF123" s="8">
        <f>$D$88</f>
        <v>-7.7258100475079946E-3</v>
      </c>
      <c r="AG123" s="8">
        <v>1</v>
      </c>
      <c r="AH123" s="8">
        <f>-2*$D$88</f>
        <v>1.5451620095015989E-2</v>
      </c>
      <c r="AI123" s="8">
        <v>-2</v>
      </c>
      <c r="AJ123" s="8">
        <f>$D$88</f>
        <v>-7.7258100475079946E-3</v>
      </c>
      <c r="AK123" s="8">
        <v>1</v>
      </c>
      <c r="AL123" s="8">
        <v>0</v>
      </c>
      <c r="AM123" s="8">
        <v>0</v>
      </c>
      <c r="AO123" s="8">
        <f t="shared" si="1"/>
        <v>0</v>
      </c>
    </row>
    <row r="124" spans="1:41" x14ac:dyDescent="0.25">
      <c r="A124" s="3" t="s">
        <v>51</v>
      </c>
      <c r="B124" s="8">
        <v>0</v>
      </c>
      <c r="C124" s="8">
        <v>0</v>
      </c>
      <c r="D124" s="8">
        <v>0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8">
        <v>0</v>
      </c>
      <c r="P124" s="8">
        <v>0</v>
      </c>
      <c r="Q124" s="8">
        <v>0</v>
      </c>
      <c r="R124" s="8">
        <v>0</v>
      </c>
      <c r="S124" s="8">
        <v>0</v>
      </c>
      <c r="T124" s="8">
        <v>0</v>
      </c>
      <c r="U124" s="8">
        <v>0</v>
      </c>
      <c r="V124" s="8">
        <v>0</v>
      </c>
      <c r="W124" s="8">
        <v>0</v>
      </c>
      <c r="X124" s="8">
        <v>0</v>
      </c>
      <c r="Y124" s="8">
        <v>0</v>
      </c>
      <c r="Z124" s="8">
        <v>0</v>
      </c>
      <c r="AA124" s="8">
        <v>0</v>
      </c>
      <c r="AB124" s="8">
        <v>0</v>
      </c>
      <c r="AC124" s="8">
        <v>0</v>
      </c>
      <c r="AD124" s="8">
        <v>0</v>
      </c>
      <c r="AE124" s="8">
        <v>0</v>
      </c>
      <c r="AF124" s="8">
        <v>1</v>
      </c>
      <c r="AG124" s="8">
        <f>-$D$81/$D$83/$D$83*(1)</f>
        <v>-25.6</v>
      </c>
      <c r="AH124" s="8">
        <v>-2</v>
      </c>
      <c r="AI124" s="8">
        <f>-$D$81/$D$83/$D$83*(-2)+1</f>
        <v>52.2</v>
      </c>
      <c r="AJ124" s="8">
        <v>1</v>
      </c>
      <c r="AK124" s="8">
        <f>-$D$81/$D$83/$D$83*(1)</f>
        <v>-25.6</v>
      </c>
      <c r="AL124" s="8">
        <v>0</v>
      </c>
      <c r="AM124" s="8">
        <v>0</v>
      </c>
      <c r="AO124" s="8">
        <f t="shared" si="1"/>
        <v>0</v>
      </c>
    </row>
    <row r="125" spans="1:41" x14ac:dyDescent="0.25">
      <c r="A125" s="3" t="s">
        <v>52</v>
      </c>
      <c r="B125" s="8">
        <v>0</v>
      </c>
      <c r="C125" s="8">
        <v>0</v>
      </c>
      <c r="D125" s="8">
        <v>0</v>
      </c>
      <c r="E125" s="8">
        <v>0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O125" s="8">
        <v>0</v>
      </c>
      <c r="P125" s="8">
        <v>0</v>
      </c>
      <c r="Q125" s="8">
        <v>0</v>
      </c>
      <c r="R125" s="8">
        <v>0</v>
      </c>
      <c r="S125" s="8">
        <v>0</v>
      </c>
      <c r="T125" s="8">
        <v>0</v>
      </c>
      <c r="U125" s="8">
        <v>0</v>
      </c>
      <c r="V125" s="8">
        <v>0</v>
      </c>
      <c r="W125" s="8">
        <v>0</v>
      </c>
      <c r="X125" s="8">
        <v>0</v>
      </c>
      <c r="Y125" s="8">
        <v>0</v>
      </c>
      <c r="Z125" s="8">
        <v>0</v>
      </c>
      <c r="AA125" s="8">
        <v>0</v>
      </c>
      <c r="AB125" s="8">
        <v>0</v>
      </c>
      <c r="AC125" s="8">
        <v>0</v>
      </c>
      <c r="AD125" s="8">
        <v>0</v>
      </c>
      <c r="AE125" s="8">
        <v>0</v>
      </c>
      <c r="AF125" s="8">
        <v>0</v>
      </c>
      <c r="AG125" s="8">
        <v>0</v>
      </c>
      <c r="AH125" s="8">
        <f>$D$88</f>
        <v>-7.7258100475079946E-3</v>
      </c>
      <c r="AI125" s="8">
        <v>1</v>
      </c>
      <c r="AJ125" s="8">
        <f>-2*$D$88</f>
        <v>1.5451620095015989E-2</v>
      </c>
      <c r="AK125" s="8">
        <v>-2</v>
      </c>
      <c r="AL125" s="8">
        <f>$D$88</f>
        <v>-7.7258100475079946E-3</v>
      </c>
      <c r="AM125" s="8">
        <v>1</v>
      </c>
      <c r="AO125" s="8">
        <f t="shared" si="1"/>
        <v>0</v>
      </c>
    </row>
    <row r="126" spans="1:41" x14ac:dyDescent="0.25">
      <c r="A126" s="3" t="s">
        <v>53</v>
      </c>
      <c r="B126" s="8">
        <v>0</v>
      </c>
      <c r="C126" s="8">
        <v>0</v>
      </c>
      <c r="D126" s="8">
        <v>0</v>
      </c>
      <c r="E126" s="8">
        <v>0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  <c r="K126" s="8">
        <v>0</v>
      </c>
      <c r="L126" s="8">
        <v>0</v>
      </c>
      <c r="M126" s="8">
        <v>0</v>
      </c>
      <c r="N126" s="8">
        <v>0</v>
      </c>
      <c r="O126" s="8">
        <v>0</v>
      </c>
      <c r="P126" s="8">
        <v>0</v>
      </c>
      <c r="Q126" s="8">
        <v>0</v>
      </c>
      <c r="R126" s="8">
        <v>0</v>
      </c>
      <c r="S126" s="8">
        <v>0</v>
      </c>
      <c r="T126" s="8">
        <v>0</v>
      </c>
      <c r="U126" s="8">
        <v>0</v>
      </c>
      <c r="V126" s="8">
        <v>0</v>
      </c>
      <c r="W126" s="8">
        <v>0</v>
      </c>
      <c r="X126" s="8">
        <v>0</v>
      </c>
      <c r="Y126" s="8">
        <v>0</v>
      </c>
      <c r="Z126" s="8">
        <v>0</v>
      </c>
      <c r="AA126" s="8">
        <v>0</v>
      </c>
      <c r="AB126" s="8">
        <v>0</v>
      </c>
      <c r="AC126" s="8">
        <v>0</v>
      </c>
      <c r="AD126" s="8">
        <v>0</v>
      </c>
      <c r="AE126" s="8">
        <v>0</v>
      </c>
      <c r="AF126" s="8">
        <v>0</v>
      </c>
      <c r="AG126" s="8">
        <v>0</v>
      </c>
      <c r="AH126" s="8">
        <v>1</v>
      </c>
      <c r="AI126" s="8">
        <f>-$D$81/$D$83/$D$83*(1)</f>
        <v>-25.6</v>
      </c>
      <c r="AJ126" s="8">
        <v>-2</v>
      </c>
      <c r="AK126" s="8">
        <f>-$D$81/$D$83/$D$83*(-2)+1</f>
        <v>52.2</v>
      </c>
      <c r="AL126" s="8">
        <v>1</v>
      </c>
      <c r="AM126" s="8">
        <f>-$D$81/$D$83/$D$83*(1)</f>
        <v>-25.6</v>
      </c>
      <c r="AO126" s="8">
        <f t="shared" si="1"/>
        <v>0</v>
      </c>
    </row>
    <row r="127" spans="1:41" x14ac:dyDescent="0.25">
      <c r="A127" s="3" t="s">
        <v>155</v>
      </c>
      <c r="B127" s="8">
        <v>0</v>
      </c>
      <c r="C127" s="8">
        <v>0</v>
      </c>
      <c r="D127" s="8">
        <v>1</v>
      </c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  <c r="O127" s="8">
        <v>0</v>
      </c>
      <c r="P127" s="8">
        <v>0</v>
      </c>
      <c r="Q127" s="8">
        <v>0</v>
      </c>
      <c r="R127" s="8">
        <v>0</v>
      </c>
      <c r="S127" s="8">
        <v>0</v>
      </c>
      <c r="T127" s="8">
        <v>0</v>
      </c>
      <c r="U127" s="8">
        <v>0</v>
      </c>
      <c r="V127" s="8">
        <v>0</v>
      </c>
      <c r="W127" s="8">
        <v>0</v>
      </c>
      <c r="X127" s="8">
        <v>0</v>
      </c>
      <c r="Y127" s="8">
        <v>0</v>
      </c>
      <c r="Z127" s="8">
        <v>0</v>
      </c>
      <c r="AA127" s="8">
        <v>0</v>
      </c>
      <c r="AB127" s="8">
        <v>0</v>
      </c>
      <c r="AC127" s="8">
        <v>0</v>
      </c>
      <c r="AD127" s="8">
        <v>0</v>
      </c>
      <c r="AE127" s="8">
        <v>0</v>
      </c>
      <c r="AF127" s="8">
        <v>0</v>
      </c>
      <c r="AG127" s="8">
        <v>0</v>
      </c>
      <c r="AH127" s="8">
        <v>0</v>
      </c>
      <c r="AI127" s="8">
        <v>0</v>
      </c>
      <c r="AJ127" s="8">
        <v>0</v>
      </c>
      <c r="AK127" s="8">
        <v>0</v>
      </c>
      <c r="AL127" s="8">
        <v>0</v>
      </c>
      <c r="AM127" s="8">
        <v>0</v>
      </c>
      <c r="AO127" s="8">
        <v>0</v>
      </c>
    </row>
    <row r="128" spans="1:41" x14ac:dyDescent="0.25">
      <c r="A128" s="3" t="s">
        <v>156</v>
      </c>
      <c r="B128" s="8">
        <v>-1</v>
      </c>
      <c r="C128" s="8">
        <f>-$D$81/$D$83/$D$83*(-1)</f>
        <v>25.6</v>
      </c>
      <c r="D128" s="8">
        <v>0</v>
      </c>
      <c r="E128" s="8">
        <v>0</v>
      </c>
      <c r="F128" s="8">
        <v>1</v>
      </c>
      <c r="G128" s="8">
        <f>-$D$81/$D$83/$D$83*(1)</f>
        <v>-25.6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  <c r="N128" s="8">
        <v>0</v>
      </c>
      <c r="O128" s="8">
        <v>0</v>
      </c>
      <c r="P128" s="8">
        <v>0</v>
      </c>
      <c r="Q128" s="8">
        <v>0</v>
      </c>
      <c r="R128" s="8">
        <v>0</v>
      </c>
      <c r="S128" s="8">
        <v>0</v>
      </c>
      <c r="T128" s="8">
        <v>0</v>
      </c>
      <c r="U128" s="8">
        <v>0</v>
      </c>
      <c r="V128" s="8">
        <v>0</v>
      </c>
      <c r="W128" s="8">
        <v>0</v>
      </c>
      <c r="X128" s="8">
        <v>0</v>
      </c>
      <c r="Y128" s="8">
        <v>0</v>
      </c>
      <c r="Z128" s="8">
        <v>0</v>
      </c>
      <c r="AA128" s="8">
        <v>0</v>
      </c>
      <c r="AB128" s="8">
        <v>0</v>
      </c>
      <c r="AC128" s="8">
        <v>0</v>
      </c>
      <c r="AD128" s="8">
        <v>0</v>
      </c>
      <c r="AE128" s="8">
        <v>0</v>
      </c>
      <c r="AF128" s="8">
        <v>0</v>
      </c>
      <c r="AG128" s="8">
        <v>0</v>
      </c>
      <c r="AH128" s="8">
        <v>0</v>
      </c>
      <c r="AI128" s="8">
        <v>0</v>
      </c>
      <c r="AJ128" s="8">
        <v>0</v>
      </c>
      <c r="AK128" s="8">
        <v>0</v>
      </c>
      <c r="AL128" s="8">
        <v>0</v>
      </c>
      <c r="AM128" s="8">
        <v>0</v>
      </c>
      <c r="AO128" s="8">
        <v>0</v>
      </c>
    </row>
    <row r="129" spans="1:41" x14ac:dyDescent="0.25">
      <c r="A129" s="3" t="s">
        <v>167</v>
      </c>
      <c r="B129" s="8">
        <v>0</v>
      </c>
      <c r="C129" s="8">
        <v>0</v>
      </c>
      <c r="D129" s="8">
        <v>0</v>
      </c>
      <c r="E129" s="8"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8">
        <v>0</v>
      </c>
      <c r="N129" s="8">
        <v>0</v>
      </c>
      <c r="O129" s="8">
        <v>0</v>
      </c>
      <c r="P129" s="8">
        <v>0</v>
      </c>
      <c r="Q129" s="8">
        <v>0</v>
      </c>
      <c r="R129" s="8">
        <v>0</v>
      </c>
      <c r="S129" s="8">
        <v>0</v>
      </c>
      <c r="T129" s="8">
        <v>0</v>
      </c>
      <c r="U129" s="8">
        <v>0</v>
      </c>
      <c r="V129" s="8">
        <v>0</v>
      </c>
      <c r="W129" s="8">
        <v>0</v>
      </c>
      <c r="X129" s="8">
        <v>0</v>
      </c>
      <c r="Y129" s="8">
        <v>0</v>
      </c>
      <c r="Z129" s="8">
        <v>0</v>
      </c>
      <c r="AA129" s="8">
        <v>0</v>
      </c>
      <c r="AB129" s="8">
        <v>0</v>
      </c>
      <c r="AC129" s="8">
        <v>0</v>
      </c>
      <c r="AD129" s="8">
        <v>0</v>
      </c>
      <c r="AE129" s="8">
        <v>0</v>
      </c>
      <c r="AF129" s="8">
        <v>0</v>
      </c>
      <c r="AG129" s="8">
        <v>0</v>
      </c>
      <c r="AH129" s="8">
        <v>0</v>
      </c>
      <c r="AI129" s="8">
        <v>0</v>
      </c>
      <c r="AJ129" s="8">
        <v>0</v>
      </c>
      <c r="AK129" s="8">
        <v>1</v>
      </c>
      <c r="AL129" s="8">
        <v>0</v>
      </c>
      <c r="AM129" s="8">
        <v>0</v>
      </c>
      <c r="AO129" s="8">
        <v>0</v>
      </c>
    </row>
    <row r="130" spans="1:41" x14ac:dyDescent="0.25">
      <c r="A130" s="3" t="s">
        <v>168</v>
      </c>
      <c r="B130" s="8">
        <v>0</v>
      </c>
      <c r="C130" s="8">
        <v>0</v>
      </c>
      <c r="D130" s="8">
        <v>0</v>
      </c>
      <c r="E130" s="8">
        <v>0</v>
      </c>
      <c r="F130" s="8">
        <v>0</v>
      </c>
      <c r="G130" s="8">
        <v>0</v>
      </c>
      <c r="H130" s="8">
        <v>0</v>
      </c>
      <c r="I130" s="8">
        <v>0</v>
      </c>
      <c r="J130" s="8">
        <v>0</v>
      </c>
      <c r="K130" s="8">
        <v>0</v>
      </c>
      <c r="L130" s="8">
        <v>0</v>
      </c>
      <c r="M130" s="8">
        <v>0</v>
      </c>
      <c r="N130" s="8">
        <v>0</v>
      </c>
      <c r="O130" s="8">
        <v>0</v>
      </c>
      <c r="P130" s="8">
        <v>0</v>
      </c>
      <c r="Q130" s="8">
        <v>0</v>
      </c>
      <c r="R130" s="8">
        <v>0</v>
      </c>
      <c r="S130" s="8">
        <v>0</v>
      </c>
      <c r="T130" s="8">
        <v>0</v>
      </c>
      <c r="U130" s="8">
        <v>0</v>
      </c>
      <c r="V130" s="8">
        <v>0</v>
      </c>
      <c r="W130" s="8">
        <v>0</v>
      </c>
      <c r="X130" s="8">
        <v>0</v>
      </c>
      <c r="Y130" s="8">
        <v>0</v>
      </c>
      <c r="Z130" s="8">
        <v>0</v>
      </c>
      <c r="AA130" s="8">
        <v>0</v>
      </c>
      <c r="AB130" s="8">
        <v>0</v>
      </c>
      <c r="AC130" s="8">
        <v>0</v>
      </c>
      <c r="AD130" s="8">
        <v>0</v>
      </c>
      <c r="AE130" s="8">
        <v>0</v>
      </c>
      <c r="AF130" s="8">
        <v>0</v>
      </c>
      <c r="AG130" s="8">
        <v>0</v>
      </c>
      <c r="AH130" s="8">
        <f>-D88</f>
        <v>7.7258100475079946E-3</v>
      </c>
      <c r="AI130" s="8">
        <v>-1</v>
      </c>
      <c r="AJ130" s="8">
        <v>0</v>
      </c>
      <c r="AK130" s="8">
        <v>0</v>
      </c>
      <c r="AL130" s="8">
        <f>D88</f>
        <v>-7.7258100475079946E-3</v>
      </c>
      <c r="AM130" s="8">
        <v>1</v>
      </c>
      <c r="AO130" s="8">
        <v>0</v>
      </c>
    </row>
    <row r="131" spans="1:41" x14ac:dyDescent="0.25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Y131" s="8"/>
    </row>
    <row r="132" spans="1:41" x14ac:dyDescent="0.25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P132" s="8"/>
      <c r="W132" s="8"/>
    </row>
    <row r="133" spans="1:41" x14ac:dyDescent="0.25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8"/>
    </row>
    <row r="134" spans="1:41" x14ac:dyDescent="0.25">
      <c r="C134" s="7"/>
      <c r="D134" s="12"/>
      <c r="E134" s="7"/>
      <c r="F134" s="7"/>
      <c r="G134" s="14"/>
      <c r="H134" s="7"/>
      <c r="I134" s="7"/>
      <c r="K134" s="7"/>
      <c r="L134" s="8"/>
    </row>
    <row r="135" spans="1:41" x14ac:dyDescent="0.25">
      <c r="C135" s="7"/>
      <c r="D135" s="12"/>
      <c r="E135" s="7"/>
      <c r="F135" s="7"/>
      <c r="G135" s="7"/>
      <c r="J135" s="4"/>
      <c r="K135" s="4"/>
      <c r="L135" s="10"/>
    </row>
    <row r="136" spans="1:41" x14ac:dyDescent="0.25">
      <c r="C136" s="7"/>
      <c r="D136" s="12"/>
      <c r="E136" s="7"/>
      <c r="F136" s="8"/>
      <c r="G136" s="7"/>
      <c r="I136" s="8"/>
      <c r="J136" s="8"/>
      <c r="K136" s="8"/>
      <c r="L136" s="8"/>
    </row>
    <row r="137" spans="1:41" x14ac:dyDescent="0.25">
      <c r="C137" s="11"/>
    </row>
    <row r="138" spans="1:41" x14ac:dyDescent="0.25">
      <c r="C138" s="11"/>
    </row>
    <row r="139" spans="1:41" x14ac:dyDescent="0.25">
      <c r="C139" s="11"/>
    </row>
    <row r="140" spans="1:41" x14ac:dyDescent="0.25">
      <c r="C140" s="11"/>
    </row>
    <row r="141" spans="1:41" x14ac:dyDescent="0.25">
      <c r="A141" s="11"/>
      <c r="B141" s="11"/>
    </row>
    <row r="142" spans="1:41" ht="18.75" x14ac:dyDescent="0.3">
      <c r="A142" s="11"/>
      <c r="B142" s="11"/>
      <c r="C142" s="21" t="s">
        <v>192</v>
      </c>
      <c r="E142" s="5"/>
    </row>
    <row r="143" spans="1:41" ht="18.75" x14ac:dyDescent="0.25">
      <c r="A143" s="11"/>
      <c r="B143" s="11"/>
      <c r="C143" s="5" t="s">
        <v>190</v>
      </c>
    </row>
    <row r="144" spans="1:41" x14ac:dyDescent="0.25">
      <c r="A144" s="11"/>
      <c r="B144" s="11"/>
      <c r="C144" s="9"/>
      <c r="D144" s="9"/>
      <c r="E144" s="8"/>
    </row>
    <row r="145" spans="1:57" x14ac:dyDescent="0.25">
      <c r="B145" s="14"/>
      <c r="C145" s="9"/>
      <c r="D145" s="9"/>
      <c r="E145" s="8"/>
      <c r="G145" s="14" t="s">
        <v>92</v>
      </c>
    </row>
    <row r="146" spans="1:57" ht="18.75" x14ac:dyDescent="0.25">
      <c r="B146" s="16"/>
      <c r="C146" s="3" t="s">
        <v>179</v>
      </c>
      <c r="D146" s="3">
        <v>0.1</v>
      </c>
      <c r="E146" s="5"/>
    </row>
    <row r="147" spans="1:57" x14ac:dyDescent="0.25">
      <c r="B147" s="16"/>
      <c r="C147" s="16"/>
      <c r="D147" s="16"/>
      <c r="E147" s="16"/>
      <c r="F147" s="16"/>
    </row>
    <row r="148" spans="1:57" ht="18" x14ac:dyDescent="0.25">
      <c r="B148" s="16"/>
      <c r="C148" s="17" t="s">
        <v>180</v>
      </c>
      <c r="D148" s="16">
        <f>1/24</f>
        <v>4.1666666666666664E-2</v>
      </c>
      <c r="E148" s="16"/>
      <c r="F148" s="3" t="s">
        <v>115</v>
      </c>
      <c r="G148" s="3">
        <f>10000000000*MDETERM(B158:BC211)</f>
        <v>1.1876730019257301E-5</v>
      </c>
    </row>
    <row r="150" spans="1:57" x14ac:dyDescent="0.25">
      <c r="C150" s="19"/>
      <c r="D150" s="9"/>
    </row>
    <row r="152" spans="1:57" x14ac:dyDescent="0.25">
      <c r="C152" s="14"/>
      <c r="D152" s="18"/>
      <c r="E152" s="16"/>
      <c r="F152" s="16"/>
    </row>
    <row r="153" spans="1:57" x14ac:dyDescent="0.25">
      <c r="C153" s="14"/>
      <c r="D153" s="3">
        <v>-3.4349227975329182E-3</v>
      </c>
      <c r="E153" s="16"/>
      <c r="F153" s="16"/>
      <c r="G153" s="13">
        <f>PI()*D148/SQRT(-D153)</f>
        <v>2.2334700893786543</v>
      </c>
    </row>
    <row r="154" spans="1:57" x14ac:dyDescent="0.25">
      <c r="C154" s="14"/>
      <c r="D154" s="18"/>
      <c r="E154" s="16"/>
      <c r="F154" s="16"/>
    </row>
    <row r="155" spans="1:57" x14ac:dyDescent="0.25">
      <c r="C155" s="14"/>
      <c r="D155" s="18"/>
      <c r="E155" s="16"/>
      <c r="F155" s="16"/>
    </row>
    <row r="156" spans="1:57" x14ac:dyDescent="0.25">
      <c r="C156" s="16"/>
      <c r="D156" s="18"/>
      <c r="E156" s="16"/>
      <c r="F156" s="16"/>
    </row>
    <row r="157" spans="1:57" x14ac:dyDescent="0.25">
      <c r="B157" s="4" t="s">
        <v>0</v>
      </c>
      <c r="C157" s="4" t="s">
        <v>144</v>
      </c>
      <c r="D157" s="4" t="s">
        <v>1</v>
      </c>
      <c r="E157" s="4" t="s">
        <v>145</v>
      </c>
      <c r="F157" s="4" t="s">
        <v>2</v>
      </c>
      <c r="G157" s="4" t="s">
        <v>146</v>
      </c>
      <c r="H157" s="4" t="s">
        <v>3</v>
      </c>
      <c r="I157" s="4" t="s">
        <v>147</v>
      </c>
      <c r="J157" s="4" t="s">
        <v>4</v>
      </c>
      <c r="K157" s="4" t="s">
        <v>148</v>
      </c>
      <c r="L157" s="4" t="s">
        <v>5</v>
      </c>
      <c r="M157" s="4" t="s">
        <v>149</v>
      </c>
      <c r="N157" s="4" t="s">
        <v>6</v>
      </c>
      <c r="O157" s="4" t="s">
        <v>150</v>
      </c>
      <c r="P157" s="4" t="s">
        <v>7</v>
      </c>
      <c r="Q157" s="4" t="s">
        <v>151</v>
      </c>
      <c r="R157" s="4" t="s">
        <v>31</v>
      </c>
      <c r="S157" s="4" t="s">
        <v>152</v>
      </c>
      <c r="T157" s="4" t="s">
        <v>32</v>
      </c>
      <c r="U157" s="4" t="s">
        <v>153</v>
      </c>
      <c r="V157" s="4" t="s">
        <v>33</v>
      </c>
      <c r="W157" s="4" t="s">
        <v>154</v>
      </c>
      <c r="X157" s="4" t="s">
        <v>42</v>
      </c>
      <c r="Y157" s="4" t="s">
        <v>159</v>
      </c>
      <c r="Z157" s="4" t="s">
        <v>43</v>
      </c>
      <c r="AA157" s="4" t="s">
        <v>160</v>
      </c>
      <c r="AB157" s="4" t="s">
        <v>44</v>
      </c>
      <c r="AC157" s="4" t="s">
        <v>161</v>
      </c>
      <c r="AD157" s="4" t="s">
        <v>45</v>
      </c>
      <c r="AE157" s="4" t="s">
        <v>162</v>
      </c>
      <c r="AF157" s="4" t="s">
        <v>56</v>
      </c>
      <c r="AG157" s="4" t="s">
        <v>163</v>
      </c>
      <c r="AH157" s="4" t="s">
        <v>57</v>
      </c>
      <c r="AI157" s="4" t="s">
        <v>164</v>
      </c>
      <c r="AJ157" s="4" t="s">
        <v>58</v>
      </c>
      <c r="AK157" s="4" t="s">
        <v>165</v>
      </c>
      <c r="AL157" s="4" t="s">
        <v>59</v>
      </c>
      <c r="AM157" s="4" t="s">
        <v>166</v>
      </c>
      <c r="AN157" s="4" t="s">
        <v>84</v>
      </c>
      <c r="AO157" s="4" t="s">
        <v>169</v>
      </c>
      <c r="AP157" s="4" t="s">
        <v>85</v>
      </c>
      <c r="AQ157" s="4" t="s">
        <v>170</v>
      </c>
      <c r="AR157" s="4" t="s">
        <v>86</v>
      </c>
      <c r="AS157" s="4" t="s">
        <v>171</v>
      </c>
      <c r="AT157" s="4" t="s">
        <v>87</v>
      </c>
      <c r="AU157" s="4" t="s">
        <v>172</v>
      </c>
      <c r="AV157" s="4" t="s">
        <v>88</v>
      </c>
      <c r="AW157" s="4" t="s">
        <v>173</v>
      </c>
      <c r="AX157" s="4" t="s">
        <v>89</v>
      </c>
      <c r="AY157" s="4" t="s">
        <v>174</v>
      </c>
      <c r="AZ157" s="4" t="s">
        <v>90</v>
      </c>
      <c r="BA157" s="4" t="s">
        <v>175</v>
      </c>
      <c r="BB157" s="4" t="s">
        <v>91</v>
      </c>
      <c r="BC157" s="4" t="s">
        <v>176</v>
      </c>
    </row>
    <row r="158" spans="1:57" x14ac:dyDescent="0.25">
      <c r="A158" s="3" t="s">
        <v>9</v>
      </c>
      <c r="B158" s="8">
        <f>$D$153</f>
        <v>-3.4349227975329182E-3</v>
      </c>
      <c r="C158" s="8">
        <v>1</v>
      </c>
      <c r="D158" s="8">
        <f>-2*$D$153</f>
        <v>6.8698455950658363E-3</v>
      </c>
      <c r="E158" s="8">
        <v>-2</v>
      </c>
      <c r="F158" s="8">
        <f>$D$153</f>
        <v>-3.4349227975329182E-3</v>
      </c>
      <c r="G158" s="8">
        <v>1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  <c r="N158" s="8">
        <v>0</v>
      </c>
      <c r="O158" s="8">
        <v>0</v>
      </c>
      <c r="P158" s="8">
        <v>0</v>
      </c>
      <c r="Q158" s="8">
        <v>0</v>
      </c>
      <c r="R158" s="8">
        <v>0</v>
      </c>
      <c r="S158" s="8">
        <v>0</v>
      </c>
      <c r="T158" s="8">
        <v>0</v>
      </c>
      <c r="U158" s="8">
        <v>0</v>
      </c>
      <c r="V158" s="8">
        <v>0</v>
      </c>
      <c r="W158" s="8">
        <v>0</v>
      </c>
      <c r="X158" s="8">
        <v>0</v>
      </c>
      <c r="Y158" s="8">
        <v>0</v>
      </c>
      <c r="Z158" s="8">
        <v>0</v>
      </c>
      <c r="AA158" s="8">
        <v>0</v>
      </c>
      <c r="AB158" s="8">
        <v>0</v>
      </c>
      <c r="AC158" s="8">
        <v>0</v>
      </c>
      <c r="AD158" s="8">
        <v>0</v>
      </c>
      <c r="AE158" s="8">
        <v>0</v>
      </c>
      <c r="AF158" s="8">
        <v>0</v>
      </c>
      <c r="AG158" s="8">
        <v>0</v>
      </c>
      <c r="AH158" s="8">
        <v>0</v>
      </c>
      <c r="AI158" s="8">
        <v>0</v>
      </c>
      <c r="AJ158" s="8">
        <v>0</v>
      </c>
      <c r="AK158" s="8">
        <v>0</v>
      </c>
      <c r="AL158" s="8">
        <v>0</v>
      </c>
      <c r="AM158" s="8">
        <v>0</v>
      </c>
      <c r="AN158" s="8">
        <v>0</v>
      </c>
      <c r="AO158" s="8">
        <v>0</v>
      </c>
      <c r="AP158" s="8">
        <v>0</v>
      </c>
      <c r="AQ158" s="8">
        <v>0</v>
      </c>
      <c r="AR158" s="8">
        <v>0</v>
      </c>
      <c r="AS158" s="8">
        <v>0</v>
      </c>
      <c r="AT158" s="8">
        <v>0</v>
      </c>
      <c r="AU158" s="8">
        <v>0</v>
      </c>
      <c r="AV158" s="8">
        <v>0</v>
      </c>
      <c r="AW158" s="8">
        <v>0</v>
      </c>
      <c r="AX158" s="8">
        <v>0</v>
      </c>
      <c r="AY158" s="8">
        <v>0</v>
      </c>
      <c r="AZ158" s="8">
        <v>0</v>
      </c>
      <c r="BA158" s="8">
        <v>0</v>
      </c>
      <c r="BB158" s="8">
        <v>0</v>
      </c>
      <c r="BC158" s="8">
        <v>0</v>
      </c>
      <c r="BE158" s="8"/>
    </row>
    <row r="159" spans="1:57" x14ac:dyDescent="0.25">
      <c r="A159" s="3" t="s">
        <v>10</v>
      </c>
      <c r="B159" s="8">
        <v>1</v>
      </c>
      <c r="C159" s="8">
        <f>-$D$146/$D$148/$D$148*(1)</f>
        <v>-57.600000000000009</v>
      </c>
      <c r="D159" s="8">
        <v>-2</v>
      </c>
      <c r="E159" s="8">
        <f>-$D$146/$D$148/$D$148*(-2)+1</f>
        <v>116.20000000000002</v>
      </c>
      <c r="F159" s="8">
        <v>1</v>
      </c>
      <c r="G159" s="8">
        <f>-$D$146/$D$148/$D$148*(1)</f>
        <v>-57.600000000000009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8">
        <v>0</v>
      </c>
      <c r="N159" s="8">
        <v>0</v>
      </c>
      <c r="O159" s="8">
        <v>0</v>
      </c>
      <c r="P159" s="8">
        <v>0</v>
      </c>
      <c r="Q159" s="8">
        <v>0</v>
      </c>
      <c r="R159" s="8">
        <v>0</v>
      </c>
      <c r="S159" s="8">
        <v>0</v>
      </c>
      <c r="T159" s="8">
        <v>0</v>
      </c>
      <c r="U159" s="8">
        <v>0</v>
      </c>
      <c r="V159" s="8">
        <v>0</v>
      </c>
      <c r="W159" s="8">
        <v>0</v>
      </c>
      <c r="X159" s="8">
        <v>0</v>
      </c>
      <c r="Y159" s="8">
        <v>0</v>
      </c>
      <c r="Z159" s="8">
        <v>0</v>
      </c>
      <c r="AA159" s="8">
        <v>0</v>
      </c>
      <c r="AB159" s="8">
        <v>0</v>
      </c>
      <c r="AC159" s="8">
        <v>0</v>
      </c>
      <c r="AD159" s="8">
        <v>0</v>
      </c>
      <c r="AE159" s="8">
        <v>0</v>
      </c>
      <c r="AF159" s="8">
        <v>0</v>
      </c>
      <c r="AG159" s="8">
        <v>0</v>
      </c>
      <c r="AH159" s="8">
        <v>0</v>
      </c>
      <c r="AI159" s="8">
        <v>0</v>
      </c>
      <c r="AJ159" s="8">
        <v>0</v>
      </c>
      <c r="AK159" s="8">
        <v>0</v>
      </c>
      <c r="AL159" s="8">
        <v>0</v>
      </c>
      <c r="AM159" s="8">
        <v>0</v>
      </c>
      <c r="AN159" s="8">
        <v>0</v>
      </c>
      <c r="AO159" s="8">
        <v>0</v>
      </c>
      <c r="AP159" s="8">
        <v>0</v>
      </c>
      <c r="AQ159" s="8">
        <v>0</v>
      </c>
      <c r="AR159" s="8">
        <v>0</v>
      </c>
      <c r="AS159" s="8">
        <v>0</v>
      </c>
      <c r="AT159" s="8">
        <v>0</v>
      </c>
      <c r="AU159" s="8">
        <v>0</v>
      </c>
      <c r="AV159" s="8">
        <v>0</v>
      </c>
      <c r="AW159" s="8">
        <v>0</v>
      </c>
      <c r="AX159" s="8">
        <v>0</v>
      </c>
      <c r="AY159" s="8">
        <v>0</v>
      </c>
      <c r="AZ159" s="8">
        <v>0</v>
      </c>
      <c r="BA159" s="8">
        <v>0</v>
      </c>
      <c r="BB159" s="8">
        <v>0</v>
      </c>
      <c r="BC159" s="8">
        <v>0</v>
      </c>
      <c r="BE159" s="8"/>
    </row>
    <row r="160" spans="1:57" x14ac:dyDescent="0.25">
      <c r="A160" s="3" t="s">
        <v>11</v>
      </c>
      <c r="B160" s="8">
        <v>0</v>
      </c>
      <c r="C160" s="8">
        <v>0</v>
      </c>
      <c r="D160" s="8">
        <f>$D$153</f>
        <v>-3.4349227975329182E-3</v>
      </c>
      <c r="E160" s="8">
        <v>1</v>
      </c>
      <c r="F160" s="8">
        <f>-2*$D$153</f>
        <v>6.8698455950658363E-3</v>
      </c>
      <c r="G160" s="8">
        <v>-2</v>
      </c>
      <c r="H160" s="8">
        <f>$D$153</f>
        <v>-3.4349227975329182E-3</v>
      </c>
      <c r="I160" s="8">
        <v>1</v>
      </c>
      <c r="J160" s="8">
        <v>0</v>
      </c>
      <c r="K160" s="8">
        <v>0</v>
      </c>
      <c r="L160" s="8">
        <v>0</v>
      </c>
      <c r="M160" s="8">
        <v>0</v>
      </c>
      <c r="N160" s="8">
        <v>0</v>
      </c>
      <c r="O160" s="8">
        <v>0</v>
      </c>
      <c r="P160" s="8">
        <v>0</v>
      </c>
      <c r="Q160" s="8">
        <v>0</v>
      </c>
      <c r="R160" s="8">
        <v>0</v>
      </c>
      <c r="S160" s="8">
        <v>0</v>
      </c>
      <c r="T160" s="8">
        <v>0</v>
      </c>
      <c r="U160" s="8">
        <v>0</v>
      </c>
      <c r="V160" s="8">
        <v>0</v>
      </c>
      <c r="W160" s="8">
        <v>0</v>
      </c>
      <c r="X160" s="8">
        <v>0</v>
      </c>
      <c r="Y160" s="8">
        <v>0</v>
      </c>
      <c r="Z160" s="8">
        <v>0</v>
      </c>
      <c r="AA160" s="8">
        <v>0</v>
      </c>
      <c r="AB160" s="8">
        <v>0</v>
      </c>
      <c r="AC160" s="8">
        <v>0</v>
      </c>
      <c r="AD160" s="8">
        <v>0</v>
      </c>
      <c r="AE160" s="8">
        <v>0</v>
      </c>
      <c r="AF160" s="8">
        <v>0</v>
      </c>
      <c r="AG160" s="8">
        <v>0</v>
      </c>
      <c r="AH160" s="8">
        <v>0</v>
      </c>
      <c r="AI160" s="8">
        <v>0</v>
      </c>
      <c r="AJ160" s="8">
        <v>0</v>
      </c>
      <c r="AK160" s="8">
        <v>0</v>
      </c>
      <c r="AL160" s="8">
        <v>0</v>
      </c>
      <c r="AM160" s="8">
        <v>0</v>
      </c>
      <c r="AN160" s="8">
        <v>0</v>
      </c>
      <c r="AO160" s="8">
        <v>0</v>
      </c>
      <c r="AP160" s="8">
        <v>0</v>
      </c>
      <c r="AQ160" s="8">
        <v>0</v>
      </c>
      <c r="AR160" s="8">
        <v>0</v>
      </c>
      <c r="AS160" s="8">
        <v>0</v>
      </c>
      <c r="AT160" s="8">
        <v>0</v>
      </c>
      <c r="AU160" s="8">
        <v>0</v>
      </c>
      <c r="AV160" s="8">
        <v>0</v>
      </c>
      <c r="AW160" s="8">
        <v>0</v>
      </c>
      <c r="AX160" s="8">
        <v>0</v>
      </c>
      <c r="AY160" s="8">
        <v>0</v>
      </c>
      <c r="AZ160" s="8">
        <v>0</v>
      </c>
      <c r="BA160" s="8">
        <v>0</v>
      </c>
      <c r="BB160" s="8">
        <v>0</v>
      </c>
      <c r="BC160" s="8">
        <v>0</v>
      </c>
      <c r="BE160" s="8"/>
    </row>
    <row r="161" spans="1:57" x14ac:dyDescent="0.25">
      <c r="A161" s="3" t="s">
        <v>12</v>
      </c>
      <c r="B161" s="8">
        <v>0</v>
      </c>
      <c r="C161" s="8">
        <v>0</v>
      </c>
      <c r="D161" s="8">
        <v>1</v>
      </c>
      <c r="E161" s="8">
        <f>-$D$146/$D$148/$D$148*(1)</f>
        <v>-57.600000000000009</v>
      </c>
      <c r="F161" s="8">
        <v>-2</v>
      </c>
      <c r="G161" s="8">
        <f>-$D$146/$D$148/$D$148*(-2)+1</f>
        <v>116.20000000000002</v>
      </c>
      <c r="H161" s="8">
        <v>1</v>
      </c>
      <c r="I161" s="8">
        <f>-$D$146/$D$148/$D$148*(1)</f>
        <v>-57.600000000000009</v>
      </c>
      <c r="J161" s="8">
        <v>0</v>
      </c>
      <c r="K161" s="8">
        <v>0</v>
      </c>
      <c r="L161" s="8">
        <v>0</v>
      </c>
      <c r="M161" s="8">
        <v>0</v>
      </c>
      <c r="N161" s="8">
        <v>0</v>
      </c>
      <c r="O161" s="8">
        <v>0</v>
      </c>
      <c r="P161" s="8">
        <v>0</v>
      </c>
      <c r="Q161" s="8">
        <v>0</v>
      </c>
      <c r="R161" s="8">
        <v>0</v>
      </c>
      <c r="S161" s="8">
        <v>0</v>
      </c>
      <c r="T161" s="8">
        <v>0</v>
      </c>
      <c r="U161" s="8">
        <v>0</v>
      </c>
      <c r="V161" s="8">
        <v>0</v>
      </c>
      <c r="W161" s="8">
        <v>0</v>
      </c>
      <c r="X161" s="8">
        <v>0</v>
      </c>
      <c r="Y161" s="8">
        <v>0</v>
      </c>
      <c r="Z161" s="8">
        <v>0</v>
      </c>
      <c r="AA161" s="8">
        <v>0</v>
      </c>
      <c r="AB161" s="8">
        <v>0</v>
      </c>
      <c r="AC161" s="8">
        <v>0</v>
      </c>
      <c r="AD161" s="8">
        <v>0</v>
      </c>
      <c r="AE161" s="8">
        <v>0</v>
      </c>
      <c r="AF161" s="8">
        <v>0</v>
      </c>
      <c r="AG161" s="8">
        <v>0</v>
      </c>
      <c r="AH161" s="8">
        <v>0</v>
      </c>
      <c r="AI161" s="8">
        <v>0</v>
      </c>
      <c r="AJ161" s="8">
        <v>0</v>
      </c>
      <c r="AK161" s="8">
        <v>0</v>
      </c>
      <c r="AL161" s="8">
        <v>0</v>
      </c>
      <c r="AM161" s="8">
        <v>0</v>
      </c>
      <c r="AN161" s="8">
        <v>0</v>
      </c>
      <c r="AO161" s="8">
        <v>0</v>
      </c>
      <c r="AP161" s="8">
        <v>0</v>
      </c>
      <c r="AQ161" s="8">
        <v>0</v>
      </c>
      <c r="AR161" s="8">
        <v>0</v>
      </c>
      <c r="AS161" s="8">
        <v>0</v>
      </c>
      <c r="AT161" s="8">
        <v>0</v>
      </c>
      <c r="AU161" s="8">
        <v>0</v>
      </c>
      <c r="AV161" s="8">
        <v>0</v>
      </c>
      <c r="AW161" s="8">
        <v>0</v>
      </c>
      <c r="AX161" s="8">
        <v>0</v>
      </c>
      <c r="AY161" s="8">
        <v>0</v>
      </c>
      <c r="AZ161" s="8">
        <v>0</v>
      </c>
      <c r="BA161" s="8">
        <v>0</v>
      </c>
      <c r="BB161" s="8">
        <v>0</v>
      </c>
      <c r="BC161" s="8">
        <v>0</v>
      </c>
      <c r="BE161" s="8"/>
    </row>
    <row r="162" spans="1:57" x14ac:dyDescent="0.25">
      <c r="A162" s="3" t="s">
        <v>13</v>
      </c>
      <c r="B162" s="8">
        <v>0</v>
      </c>
      <c r="C162" s="8">
        <v>0</v>
      </c>
      <c r="D162" s="8">
        <v>0</v>
      </c>
      <c r="E162" s="8">
        <v>0</v>
      </c>
      <c r="F162" s="8">
        <f>$D$153</f>
        <v>-3.4349227975329182E-3</v>
      </c>
      <c r="G162" s="8">
        <v>1</v>
      </c>
      <c r="H162" s="8">
        <f>-2*$D$153</f>
        <v>6.8698455950658363E-3</v>
      </c>
      <c r="I162" s="8">
        <v>-2</v>
      </c>
      <c r="J162" s="8">
        <f>$D$153</f>
        <v>-3.4349227975329182E-3</v>
      </c>
      <c r="K162" s="8">
        <v>1</v>
      </c>
      <c r="L162" s="8">
        <v>0</v>
      </c>
      <c r="M162" s="8">
        <v>0</v>
      </c>
      <c r="N162" s="8">
        <v>0</v>
      </c>
      <c r="O162" s="8">
        <v>0</v>
      </c>
      <c r="P162" s="8">
        <v>0</v>
      </c>
      <c r="Q162" s="8">
        <v>0</v>
      </c>
      <c r="R162" s="8">
        <v>0</v>
      </c>
      <c r="S162" s="8">
        <v>0</v>
      </c>
      <c r="T162" s="8">
        <v>0</v>
      </c>
      <c r="U162" s="8">
        <v>0</v>
      </c>
      <c r="V162" s="8">
        <v>0</v>
      </c>
      <c r="W162" s="8">
        <v>0</v>
      </c>
      <c r="X162" s="8">
        <v>0</v>
      </c>
      <c r="Y162" s="8">
        <v>0</v>
      </c>
      <c r="Z162" s="8">
        <v>0</v>
      </c>
      <c r="AA162" s="8">
        <v>0</v>
      </c>
      <c r="AB162" s="8">
        <v>0</v>
      </c>
      <c r="AC162" s="8">
        <v>0</v>
      </c>
      <c r="AD162" s="8">
        <v>0</v>
      </c>
      <c r="AE162" s="8">
        <v>0</v>
      </c>
      <c r="AF162" s="8">
        <v>0</v>
      </c>
      <c r="AG162" s="8">
        <v>0</v>
      </c>
      <c r="AH162" s="8">
        <v>0</v>
      </c>
      <c r="AI162" s="8">
        <v>0</v>
      </c>
      <c r="AJ162" s="8">
        <v>0</v>
      </c>
      <c r="AK162" s="8">
        <v>0</v>
      </c>
      <c r="AL162" s="8">
        <v>0</v>
      </c>
      <c r="AM162" s="8">
        <v>0</v>
      </c>
      <c r="AN162" s="8">
        <v>0</v>
      </c>
      <c r="AO162" s="8">
        <v>0</v>
      </c>
      <c r="AP162" s="8">
        <v>0</v>
      </c>
      <c r="AQ162" s="8">
        <v>0</v>
      </c>
      <c r="AR162" s="8">
        <v>0</v>
      </c>
      <c r="AS162" s="8">
        <v>0</v>
      </c>
      <c r="AT162" s="8">
        <v>0</v>
      </c>
      <c r="AU162" s="8">
        <v>0</v>
      </c>
      <c r="AV162" s="8">
        <v>0</v>
      </c>
      <c r="AW162" s="8">
        <v>0</v>
      </c>
      <c r="AX162" s="8">
        <v>0</v>
      </c>
      <c r="AY162" s="8">
        <v>0</v>
      </c>
      <c r="AZ162" s="8">
        <v>0</v>
      </c>
      <c r="BA162" s="8">
        <v>0</v>
      </c>
      <c r="BB162" s="8">
        <v>0</v>
      </c>
      <c r="BC162" s="8">
        <v>0</v>
      </c>
      <c r="BE162" s="8"/>
    </row>
    <row r="163" spans="1:57" x14ac:dyDescent="0.25">
      <c r="A163" s="3" t="s">
        <v>14</v>
      </c>
      <c r="B163" s="8">
        <v>0</v>
      </c>
      <c r="C163" s="8">
        <v>0</v>
      </c>
      <c r="D163" s="8">
        <v>0</v>
      </c>
      <c r="E163" s="8">
        <v>0</v>
      </c>
      <c r="F163" s="8">
        <v>1</v>
      </c>
      <c r="G163" s="8">
        <f>-$D$146/$D$148/$D$148*(1)</f>
        <v>-57.600000000000009</v>
      </c>
      <c r="H163" s="8">
        <v>-2</v>
      </c>
      <c r="I163" s="8">
        <f>-$D$146/$D$148/$D$148*(-2)+1</f>
        <v>116.20000000000002</v>
      </c>
      <c r="J163" s="8">
        <v>1</v>
      </c>
      <c r="K163" s="8">
        <f>-$D$146/$D$148/$D$148*(1)</f>
        <v>-57.600000000000009</v>
      </c>
      <c r="L163" s="8">
        <v>0</v>
      </c>
      <c r="M163" s="8">
        <v>0</v>
      </c>
      <c r="N163" s="8">
        <v>0</v>
      </c>
      <c r="O163" s="8">
        <v>0</v>
      </c>
      <c r="P163" s="8">
        <v>0</v>
      </c>
      <c r="Q163" s="8">
        <v>0</v>
      </c>
      <c r="R163" s="8">
        <v>0</v>
      </c>
      <c r="S163" s="8">
        <v>0</v>
      </c>
      <c r="T163" s="8">
        <v>0</v>
      </c>
      <c r="U163" s="8">
        <v>0</v>
      </c>
      <c r="V163" s="8">
        <v>0</v>
      </c>
      <c r="W163" s="8">
        <v>0</v>
      </c>
      <c r="X163" s="8">
        <v>0</v>
      </c>
      <c r="Y163" s="8">
        <v>0</v>
      </c>
      <c r="Z163" s="8">
        <v>0</v>
      </c>
      <c r="AA163" s="8">
        <v>0</v>
      </c>
      <c r="AB163" s="8">
        <v>0</v>
      </c>
      <c r="AC163" s="8">
        <v>0</v>
      </c>
      <c r="AD163" s="8">
        <v>0</v>
      </c>
      <c r="AE163" s="8">
        <v>0</v>
      </c>
      <c r="AF163" s="8">
        <v>0</v>
      </c>
      <c r="AG163" s="8">
        <v>0</v>
      </c>
      <c r="AH163" s="8">
        <v>0</v>
      </c>
      <c r="AI163" s="8">
        <v>0</v>
      </c>
      <c r="AJ163" s="8">
        <v>0</v>
      </c>
      <c r="AK163" s="8">
        <v>0</v>
      </c>
      <c r="AL163" s="8">
        <v>0</v>
      </c>
      <c r="AM163" s="8">
        <v>0</v>
      </c>
      <c r="AN163" s="8">
        <v>0</v>
      </c>
      <c r="AO163" s="8">
        <v>0</v>
      </c>
      <c r="AP163" s="8">
        <v>0</v>
      </c>
      <c r="AQ163" s="8">
        <v>0</v>
      </c>
      <c r="AR163" s="8">
        <v>0</v>
      </c>
      <c r="AS163" s="8">
        <v>0</v>
      </c>
      <c r="AT163" s="8">
        <v>0</v>
      </c>
      <c r="AU163" s="8">
        <v>0</v>
      </c>
      <c r="AV163" s="8">
        <v>0</v>
      </c>
      <c r="AW163" s="8">
        <v>0</v>
      </c>
      <c r="AX163" s="8">
        <v>0</v>
      </c>
      <c r="AY163" s="8">
        <v>0</v>
      </c>
      <c r="AZ163" s="8">
        <v>0</v>
      </c>
      <c r="BA163" s="8">
        <v>0</v>
      </c>
      <c r="BB163" s="8">
        <v>0</v>
      </c>
      <c r="BC163" s="8">
        <v>0</v>
      </c>
      <c r="BE163" s="8"/>
    </row>
    <row r="164" spans="1:57" x14ac:dyDescent="0.25">
      <c r="A164" s="3" t="s">
        <v>15</v>
      </c>
      <c r="B164" s="8">
        <v>0</v>
      </c>
      <c r="C164" s="8">
        <v>0</v>
      </c>
      <c r="D164" s="8">
        <v>0</v>
      </c>
      <c r="E164" s="8">
        <v>0</v>
      </c>
      <c r="F164" s="8">
        <v>0</v>
      </c>
      <c r="G164" s="8">
        <v>0</v>
      </c>
      <c r="H164" s="8">
        <f>$D$153</f>
        <v>-3.4349227975329182E-3</v>
      </c>
      <c r="I164" s="8">
        <v>1</v>
      </c>
      <c r="J164" s="8">
        <f>-2*$D$153</f>
        <v>6.8698455950658363E-3</v>
      </c>
      <c r="K164" s="8">
        <v>-2</v>
      </c>
      <c r="L164" s="8">
        <f>$D$153</f>
        <v>-3.4349227975329182E-3</v>
      </c>
      <c r="M164" s="8">
        <v>1</v>
      </c>
      <c r="N164" s="8">
        <v>0</v>
      </c>
      <c r="O164" s="8">
        <v>0</v>
      </c>
      <c r="P164" s="8">
        <v>0</v>
      </c>
      <c r="Q164" s="8">
        <v>0</v>
      </c>
      <c r="R164" s="8">
        <v>0</v>
      </c>
      <c r="S164" s="8">
        <v>0</v>
      </c>
      <c r="T164" s="8">
        <v>0</v>
      </c>
      <c r="U164" s="8">
        <v>0</v>
      </c>
      <c r="V164" s="8">
        <v>0</v>
      </c>
      <c r="W164" s="8">
        <v>0</v>
      </c>
      <c r="X164" s="8">
        <v>0</v>
      </c>
      <c r="Y164" s="8">
        <v>0</v>
      </c>
      <c r="Z164" s="8">
        <v>0</v>
      </c>
      <c r="AA164" s="8">
        <v>0</v>
      </c>
      <c r="AB164" s="8">
        <v>0</v>
      </c>
      <c r="AC164" s="8">
        <v>0</v>
      </c>
      <c r="AD164" s="8">
        <v>0</v>
      </c>
      <c r="AE164" s="8">
        <v>0</v>
      </c>
      <c r="AF164" s="8">
        <v>0</v>
      </c>
      <c r="AG164" s="8">
        <v>0</v>
      </c>
      <c r="AH164" s="8">
        <v>0</v>
      </c>
      <c r="AI164" s="8">
        <v>0</v>
      </c>
      <c r="AJ164" s="8">
        <v>0</v>
      </c>
      <c r="AK164" s="8">
        <v>0</v>
      </c>
      <c r="AL164" s="8">
        <v>0</v>
      </c>
      <c r="AM164" s="8">
        <v>0</v>
      </c>
      <c r="AN164" s="8">
        <v>0</v>
      </c>
      <c r="AO164" s="8">
        <v>0</v>
      </c>
      <c r="AP164" s="8">
        <v>0</v>
      </c>
      <c r="AQ164" s="8">
        <v>0</v>
      </c>
      <c r="AR164" s="8">
        <v>0</v>
      </c>
      <c r="AS164" s="8">
        <v>0</v>
      </c>
      <c r="AT164" s="8">
        <v>0</v>
      </c>
      <c r="AU164" s="8">
        <v>0</v>
      </c>
      <c r="AV164" s="8">
        <v>0</v>
      </c>
      <c r="AW164" s="8">
        <v>0</v>
      </c>
      <c r="AX164" s="8">
        <v>0</v>
      </c>
      <c r="AY164" s="8">
        <v>0</v>
      </c>
      <c r="AZ164" s="8">
        <v>0</v>
      </c>
      <c r="BA164" s="8">
        <v>0</v>
      </c>
      <c r="BB164" s="8">
        <v>0</v>
      </c>
      <c r="BC164" s="8">
        <v>0</v>
      </c>
      <c r="BE164" s="8"/>
    </row>
    <row r="165" spans="1:57" x14ac:dyDescent="0.25">
      <c r="A165" s="3" t="s">
        <v>16</v>
      </c>
      <c r="B165" s="8">
        <v>0</v>
      </c>
      <c r="C165" s="8">
        <v>0</v>
      </c>
      <c r="D165" s="8">
        <v>0</v>
      </c>
      <c r="E165" s="8">
        <v>0</v>
      </c>
      <c r="F165" s="8">
        <v>0</v>
      </c>
      <c r="G165" s="8">
        <v>0</v>
      </c>
      <c r="H165" s="8">
        <v>1</v>
      </c>
      <c r="I165" s="8">
        <f>-$D$146/$D$148/$D$148*(1)</f>
        <v>-57.600000000000009</v>
      </c>
      <c r="J165" s="8">
        <v>-2</v>
      </c>
      <c r="K165" s="8">
        <f>-$D$146/$D$148/$D$148*(-2)+1</f>
        <v>116.20000000000002</v>
      </c>
      <c r="L165" s="8">
        <v>1</v>
      </c>
      <c r="M165" s="8">
        <f>-$D$146/$D$148/$D$148*(1)</f>
        <v>-57.600000000000009</v>
      </c>
      <c r="N165" s="8">
        <v>0</v>
      </c>
      <c r="O165" s="8">
        <v>0</v>
      </c>
      <c r="P165" s="8">
        <v>0</v>
      </c>
      <c r="Q165" s="8">
        <v>0</v>
      </c>
      <c r="R165" s="8">
        <v>0</v>
      </c>
      <c r="S165" s="8">
        <v>0</v>
      </c>
      <c r="T165" s="8">
        <v>0</v>
      </c>
      <c r="U165" s="8">
        <v>0</v>
      </c>
      <c r="V165" s="8">
        <v>0</v>
      </c>
      <c r="W165" s="8">
        <v>0</v>
      </c>
      <c r="X165" s="8">
        <v>0</v>
      </c>
      <c r="Y165" s="8">
        <v>0</v>
      </c>
      <c r="Z165" s="8">
        <v>0</v>
      </c>
      <c r="AA165" s="8">
        <v>0</v>
      </c>
      <c r="AB165" s="8">
        <v>0</v>
      </c>
      <c r="AC165" s="8">
        <v>0</v>
      </c>
      <c r="AD165" s="8">
        <v>0</v>
      </c>
      <c r="AE165" s="8">
        <v>0</v>
      </c>
      <c r="AF165" s="8">
        <v>0</v>
      </c>
      <c r="AG165" s="8">
        <v>0</v>
      </c>
      <c r="AH165" s="8">
        <v>0</v>
      </c>
      <c r="AI165" s="8">
        <v>0</v>
      </c>
      <c r="AJ165" s="8">
        <v>0</v>
      </c>
      <c r="AK165" s="8">
        <v>0</v>
      </c>
      <c r="AL165" s="8">
        <v>0</v>
      </c>
      <c r="AM165" s="8">
        <v>0</v>
      </c>
      <c r="AN165" s="8">
        <v>0</v>
      </c>
      <c r="AO165" s="8">
        <v>0</v>
      </c>
      <c r="AP165" s="8">
        <v>0</v>
      </c>
      <c r="AQ165" s="8">
        <v>0</v>
      </c>
      <c r="AR165" s="8">
        <v>0</v>
      </c>
      <c r="AS165" s="8">
        <v>0</v>
      </c>
      <c r="AT165" s="8">
        <v>0</v>
      </c>
      <c r="AU165" s="8">
        <v>0</v>
      </c>
      <c r="AV165" s="8">
        <v>0</v>
      </c>
      <c r="AW165" s="8">
        <v>0</v>
      </c>
      <c r="AX165" s="8">
        <v>0</v>
      </c>
      <c r="AY165" s="8">
        <v>0</v>
      </c>
      <c r="AZ165" s="8">
        <v>0</v>
      </c>
      <c r="BA165" s="8">
        <v>0</v>
      </c>
      <c r="BB165" s="8">
        <v>0</v>
      </c>
      <c r="BC165" s="8">
        <v>0</v>
      </c>
      <c r="BE165" s="8"/>
    </row>
    <row r="166" spans="1:57" x14ac:dyDescent="0.25">
      <c r="A166" s="3" t="s">
        <v>17</v>
      </c>
      <c r="B166" s="8">
        <v>0</v>
      </c>
      <c r="C166" s="8">
        <v>0</v>
      </c>
      <c r="D166" s="8">
        <v>0</v>
      </c>
      <c r="E166" s="8">
        <v>0</v>
      </c>
      <c r="F166" s="8">
        <v>0</v>
      </c>
      <c r="G166" s="8">
        <v>0</v>
      </c>
      <c r="H166" s="8">
        <v>0</v>
      </c>
      <c r="I166" s="8">
        <v>0</v>
      </c>
      <c r="J166" s="8">
        <f>$D$153</f>
        <v>-3.4349227975329182E-3</v>
      </c>
      <c r="K166" s="8">
        <v>1</v>
      </c>
      <c r="L166" s="8">
        <f>-2*$D$153</f>
        <v>6.8698455950658363E-3</v>
      </c>
      <c r="M166" s="8">
        <v>-2</v>
      </c>
      <c r="N166" s="8">
        <f>$D$153</f>
        <v>-3.4349227975329182E-3</v>
      </c>
      <c r="O166" s="8">
        <v>1</v>
      </c>
      <c r="P166" s="8">
        <v>0</v>
      </c>
      <c r="Q166" s="8">
        <v>0</v>
      </c>
      <c r="R166" s="8">
        <v>0</v>
      </c>
      <c r="S166" s="8">
        <v>0</v>
      </c>
      <c r="T166" s="8">
        <v>0</v>
      </c>
      <c r="U166" s="8">
        <v>0</v>
      </c>
      <c r="V166" s="8">
        <v>0</v>
      </c>
      <c r="W166" s="8">
        <v>0</v>
      </c>
      <c r="X166" s="8">
        <v>0</v>
      </c>
      <c r="Y166" s="8">
        <v>0</v>
      </c>
      <c r="Z166" s="8">
        <v>0</v>
      </c>
      <c r="AA166" s="8">
        <v>0</v>
      </c>
      <c r="AB166" s="8">
        <v>0</v>
      </c>
      <c r="AC166" s="8">
        <v>0</v>
      </c>
      <c r="AD166" s="8">
        <v>0</v>
      </c>
      <c r="AE166" s="8">
        <v>0</v>
      </c>
      <c r="AF166" s="8">
        <v>0</v>
      </c>
      <c r="AG166" s="8">
        <v>0</v>
      </c>
      <c r="AH166" s="8">
        <v>0</v>
      </c>
      <c r="AI166" s="8">
        <v>0</v>
      </c>
      <c r="AJ166" s="8">
        <v>0</v>
      </c>
      <c r="AK166" s="8">
        <v>0</v>
      </c>
      <c r="AL166" s="8">
        <v>0</v>
      </c>
      <c r="AM166" s="8">
        <v>0</v>
      </c>
      <c r="AN166" s="8">
        <v>0</v>
      </c>
      <c r="AO166" s="8">
        <v>0</v>
      </c>
      <c r="AP166" s="8">
        <v>0</v>
      </c>
      <c r="AQ166" s="8">
        <v>0</v>
      </c>
      <c r="AR166" s="8">
        <v>0</v>
      </c>
      <c r="AS166" s="8">
        <v>0</v>
      </c>
      <c r="AT166" s="8">
        <v>0</v>
      </c>
      <c r="AU166" s="8">
        <v>0</v>
      </c>
      <c r="AV166" s="8">
        <v>0</v>
      </c>
      <c r="AW166" s="8">
        <v>0</v>
      </c>
      <c r="AX166" s="8">
        <v>0</v>
      </c>
      <c r="AY166" s="8">
        <v>0</v>
      </c>
      <c r="AZ166" s="8">
        <v>0</v>
      </c>
      <c r="BA166" s="8">
        <v>0</v>
      </c>
      <c r="BB166" s="8">
        <v>0</v>
      </c>
      <c r="BC166" s="8">
        <v>0</v>
      </c>
      <c r="BE166" s="8"/>
    </row>
    <row r="167" spans="1:57" x14ac:dyDescent="0.25">
      <c r="A167" s="3" t="s">
        <v>18</v>
      </c>
      <c r="B167" s="8">
        <v>0</v>
      </c>
      <c r="C167" s="8">
        <v>0</v>
      </c>
      <c r="D167" s="8">
        <v>0</v>
      </c>
      <c r="E167" s="8">
        <v>0</v>
      </c>
      <c r="F167" s="8">
        <v>0</v>
      </c>
      <c r="G167" s="8">
        <v>0</v>
      </c>
      <c r="H167" s="8">
        <v>0</v>
      </c>
      <c r="I167" s="8">
        <v>0</v>
      </c>
      <c r="J167" s="8">
        <v>1</v>
      </c>
      <c r="K167" s="8">
        <f>-$D$146/$D$148/$D$148*(1)</f>
        <v>-57.600000000000009</v>
      </c>
      <c r="L167" s="8">
        <v>-2</v>
      </c>
      <c r="M167" s="8">
        <f>-$D$146/$D$148/$D$148*(-2)+1</f>
        <v>116.20000000000002</v>
      </c>
      <c r="N167" s="8">
        <v>1</v>
      </c>
      <c r="O167" s="8">
        <f>-$D$146/$D$148/$D$148*(1)</f>
        <v>-57.600000000000009</v>
      </c>
      <c r="P167" s="8">
        <v>0</v>
      </c>
      <c r="Q167" s="8">
        <v>0</v>
      </c>
      <c r="R167" s="8">
        <v>0</v>
      </c>
      <c r="S167" s="8">
        <v>0</v>
      </c>
      <c r="T167" s="8">
        <v>0</v>
      </c>
      <c r="U167" s="8">
        <v>0</v>
      </c>
      <c r="V167" s="8">
        <v>0</v>
      </c>
      <c r="W167" s="8">
        <v>0</v>
      </c>
      <c r="X167" s="8">
        <v>0</v>
      </c>
      <c r="Y167" s="8">
        <v>0</v>
      </c>
      <c r="Z167" s="8">
        <v>0</v>
      </c>
      <c r="AA167" s="8">
        <v>0</v>
      </c>
      <c r="AB167" s="8">
        <v>0</v>
      </c>
      <c r="AC167" s="8">
        <v>0</v>
      </c>
      <c r="AD167" s="8">
        <v>0</v>
      </c>
      <c r="AE167" s="8">
        <v>0</v>
      </c>
      <c r="AF167" s="8">
        <v>0</v>
      </c>
      <c r="AG167" s="8">
        <v>0</v>
      </c>
      <c r="AH167" s="8">
        <v>0</v>
      </c>
      <c r="AI167" s="8">
        <v>0</v>
      </c>
      <c r="AJ167" s="8">
        <v>0</v>
      </c>
      <c r="AK167" s="8">
        <v>0</v>
      </c>
      <c r="AL167" s="8">
        <v>0</v>
      </c>
      <c r="AM167" s="8">
        <v>0</v>
      </c>
      <c r="AN167" s="8">
        <v>0</v>
      </c>
      <c r="AO167" s="8">
        <v>0</v>
      </c>
      <c r="AP167" s="8">
        <v>0</v>
      </c>
      <c r="AQ167" s="8">
        <v>0</v>
      </c>
      <c r="AR167" s="8">
        <v>0</v>
      </c>
      <c r="AS167" s="8">
        <v>0</v>
      </c>
      <c r="AT167" s="8">
        <v>0</v>
      </c>
      <c r="AU167" s="8">
        <v>0</v>
      </c>
      <c r="AV167" s="8">
        <v>0</v>
      </c>
      <c r="AW167" s="8">
        <v>0</v>
      </c>
      <c r="AX167" s="8">
        <v>0</v>
      </c>
      <c r="AY167" s="8">
        <v>0</v>
      </c>
      <c r="AZ167" s="8">
        <v>0</v>
      </c>
      <c r="BA167" s="8">
        <v>0</v>
      </c>
      <c r="BB167" s="8">
        <v>0</v>
      </c>
      <c r="BC167" s="8">
        <v>0</v>
      </c>
      <c r="BE167" s="8"/>
    </row>
    <row r="168" spans="1:57" x14ac:dyDescent="0.25">
      <c r="A168" s="3" t="s">
        <v>21</v>
      </c>
      <c r="B168" s="8">
        <v>0</v>
      </c>
      <c r="C168" s="8">
        <v>0</v>
      </c>
      <c r="D168" s="8">
        <v>0</v>
      </c>
      <c r="E168" s="8">
        <v>0</v>
      </c>
      <c r="F168" s="8">
        <v>0</v>
      </c>
      <c r="G168" s="8">
        <v>0</v>
      </c>
      <c r="H168" s="8">
        <v>0</v>
      </c>
      <c r="I168" s="8">
        <v>0</v>
      </c>
      <c r="J168" s="8">
        <v>0</v>
      </c>
      <c r="K168" s="8">
        <v>0</v>
      </c>
      <c r="L168" s="8">
        <f>$D$153</f>
        <v>-3.4349227975329182E-3</v>
      </c>
      <c r="M168" s="8">
        <v>1</v>
      </c>
      <c r="N168" s="8">
        <f>-2*$D$153</f>
        <v>6.8698455950658363E-3</v>
      </c>
      <c r="O168" s="8">
        <v>-2</v>
      </c>
      <c r="P168" s="8">
        <f>$D$153</f>
        <v>-3.4349227975329182E-3</v>
      </c>
      <c r="Q168" s="8">
        <v>1</v>
      </c>
      <c r="R168" s="8">
        <v>0</v>
      </c>
      <c r="S168" s="8">
        <v>0</v>
      </c>
      <c r="T168" s="8">
        <v>0</v>
      </c>
      <c r="U168" s="8">
        <v>0</v>
      </c>
      <c r="V168" s="8">
        <v>0</v>
      </c>
      <c r="W168" s="8">
        <v>0</v>
      </c>
      <c r="X168" s="8">
        <v>0</v>
      </c>
      <c r="Y168" s="8">
        <v>0</v>
      </c>
      <c r="Z168" s="8">
        <v>0</v>
      </c>
      <c r="AA168" s="8">
        <v>0</v>
      </c>
      <c r="AB168" s="8">
        <v>0</v>
      </c>
      <c r="AC168" s="8">
        <v>0</v>
      </c>
      <c r="AD168" s="8">
        <v>0</v>
      </c>
      <c r="AE168" s="8">
        <v>0</v>
      </c>
      <c r="AF168" s="8">
        <v>0</v>
      </c>
      <c r="AG168" s="8">
        <v>0</v>
      </c>
      <c r="AH168" s="8">
        <v>0</v>
      </c>
      <c r="AI168" s="8">
        <v>0</v>
      </c>
      <c r="AJ168" s="8">
        <v>0</v>
      </c>
      <c r="AK168" s="8">
        <v>0</v>
      </c>
      <c r="AL168" s="8">
        <v>0</v>
      </c>
      <c r="AM168" s="8">
        <v>0</v>
      </c>
      <c r="AN168" s="8">
        <v>0</v>
      </c>
      <c r="AO168" s="8">
        <v>0</v>
      </c>
      <c r="AP168" s="8">
        <v>0</v>
      </c>
      <c r="AQ168" s="8">
        <v>0</v>
      </c>
      <c r="AR168" s="8">
        <v>0</v>
      </c>
      <c r="AS168" s="8">
        <v>0</v>
      </c>
      <c r="AT168" s="8">
        <v>0</v>
      </c>
      <c r="AU168" s="8">
        <v>0</v>
      </c>
      <c r="AV168" s="8">
        <v>0</v>
      </c>
      <c r="AW168" s="8">
        <v>0</v>
      </c>
      <c r="AX168" s="8">
        <v>0</v>
      </c>
      <c r="AY168" s="8">
        <v>0</v>
      </c>
      <c r="AZ168" s="8">
        <v>0</v>
      </c>
      <c r="BA168" s="8">
        <v>0</v>
      </c>
      <c r="BB168" s="8">
        <v>0</v>
      </c>
      <c r="BC168" s="8">
        <v>0</v>
      </c>
      <c r="BE168" s="8"/>
    </row>
    <row r="169" spans="1:57" x14ac:dyDescent="0.25">
      <c r="A169" s="3" t="s">
        <v>22</v>
      </c>
      <c r="B169" s="8">
        <v>0</v>
      </c>
      <c r="C169" s="8">
        <v>0</v>
      </c>
      <c r="D169" s="8">
        <v>0</v>
      </c>
      <c r="E169" s="8">
        <v>0</v>
      </c>
      <c r="F169" s="8">
        <v>0</v>
      </c>
      <c r="G169" s="8">
        <v>0</v>
      </c>
      <c r="H169" s="8">
        <v>0</v>
      </c>
      <c r="I169" s="8">
        <v>0</v>
      </c>
      <c r="J169" s="8">
        <v>0</v>
      </c>
      <c r="K169" s="8">
        <v>0</v>
      </c>
      <c r="L169" s="8">
        <v>1</v>
      </c>
      <c r="M169" s="8">
        <f>-$D$146/$D$148/$D$148*(1)</f>
        <v>-57.600000000000009</v>
      </c>
      <c r="N169" s="8">
        <v>-2</v>
      </c>
      <c r="O169" s="8">
        <f>-$D$146/$D$148/$D$148*(-2)+1</f>
        <v>116.20000000000002</v>
      </c>
      <c r="P169" s="8">
        <v>1</v>
      </c>
      <c r="Q169" s="8">
        <f>-$D$146/$D$148/$D$148*(1)</f>
        <v>-57.600000000000009</v>
      </c>
      <c r="R169" s="8">
        <v>0</v>
      </c>
      <c r="S169" s="8">
        <v>0</v>
      </c>
      <c r="T169" s="8">
        <v>0</v>
      </c>
      <c r="U169" s="8">
        <v>0</v>
      </c>
      <c r="V169" s="8">
        <v>0</v>
      </c>
      <c r="W169" s="8">
        <v>0</v>
      </c>
      <c r="X169" s="8">
        <v>0</v>
      </c>
      <c r="Y169" s="8">
        <v>0</v>
      </c>
      <c r="Z169" s="8">
        <v>0</v>
      </c>
      <c r="AA169" s="8">
        <v>0</v>
      </c>
      <c r="AB169" s="8">
        <v>0</v>
      </c>
      <c r="AC169" s="8">
        <v>0</v>
      </c>
      <c r="AD169" s="8">
        <v>0</v>
      </c>
      <c r="AE169" s="8">
        <v>0</v>
      </c>
      <c r="AF169" s="8">
        <v>0</v>
      </c>
      <c r="AG169" s="8">
        <v>0</v>
      </c>
      <c r="AH169" s="8">
        <v>0</v>
      </c>
      <c r="AI169" s="8">
        <v>0</v>
      </c>
      <c r="AJ169" s="8">
        <v>0</v>
      </c>
      <c r="AK169" s="8">
        <v>0</v>
      </c>
      <c r="AL169" s="8">
        <v>0</v>
      </c>
      <c r="AM169" s="8">
        <v>0</v>
      </c>
      <c r="AN169" s="8">
        <v>0</v>
      </c>
      <c r="AO169" s="8">
        <v>0</v>
      </c>
      <c r="AP169" s="8">
        <v>0</v>
      </c>
      <c r="AQ169" s="8">
        <v>0</v>
      </c>
      <c r="AR169" s="8">
        <v>0</v>
      </c>
      <c r="AS169" s="8">
        <v>0</v>
      </c>
      <c r="AT169" s="8">
        <v>0</v>
      </c>
      <c r="AU169" s="8">
        <v>0</v>
      </c>
      <c r="AV169" s="8">
        <v>0</v>
      </c>
      <c r="AW169" s="8">
        <v>0</v>
      </c>
      <c r="AX169" s="8">
        <v>0</v>
      </c>
      <c r="AY169" s="8">
        <v>0</v>
      </c>
      <c r="AZ169" s="8">
        <v>0</v>
      </c>
      <c r="BA169" s="8">
        <v>0</v>
      </c>
      <c r="BB169" s="8">
        <v>0</v>
      </c>
      <c r="BC169" s="8">
        <v>0</v>
      </c>
      <c r="BE169" s="8"/>
    </row>
    <row r="170" spans="1:57" x14ac:dyDescent="0.25">
      <c r="A170" s="3" t="s">
        <v>23</v>
      </c>
      <c r="B170" s="8">
        <v>0</v>
      </c>
      <c r="C170" s="8">
        <v>0</v>
      </c>
      <c r="D170" s="8">
        <v>0</v>
      </c>
      <c r="E170" s="8">
        <v>0</v>
      </c>
      <c r="F170" s="8">
        <v>0</v>
      </c>
      <c r="G170" s="8">
        <v>0</v>
      </c>
      <c r="H170" s="8">
        <v>0</v>
      </c>
      <c r="I170" s="8">
        <v>0</v>
      </c>
      <c r="J170" s="8">
        <v>0</v>
      </c>
      <c r="K170" s="8">
        <v>0</v>
      </c>
      <c r="L170" s="8">
        <v>0</v>
      </c>
      <c r="M170" s="8">
        <v>0</v>
      </c>
      <c r="N170" s="8">
        <f>$D$153</f>
        <v>-3.4349227975329182E-3</v>
      </c>
      <c r="O170" s="8">
        <v>1</v>
      </c>
      <c r="P170" s="8">
        <f>-2*$D$153</f>
        <v>6.8698455950658363E-3</v>
      </c>
      <c r="Q170" s="8">
        <v>-2</v>
      </c>
      <c r="R170" s="8">
        <f>$D$153</f>
        <v>-3.4349227975329182E-3</v>
      </c>
      <c r="S170" s="8">
        <v>1</v>
      </c>
      <c r="T170" s="8">
        <v>0</v>
      </c>
      <c r="U170" s="8">
        <v>0</v>
      </c>
      <c r="V170" s="8">
        <v>0</v>
      </c>
      <c r="W170" s="8">
        <v>0</v>
      </c>
      <c r="X170" s="8">
        <v>0</v>
      </c>
      <c r="Y170" s="8">
        <v>0</v>
      </c>
      <c r="Z170" s="8">
        <v>0</v>
      </c>
      <c r="AA170" s="8">
        <v>0</v>
      </c>
      <c r="AB170" s="8">
        <v>0</v>
      </c>
      <c r="AC170" s="8">
        <v>0</v>
      </c>
      <c r="AD170" s="8">
        <v>0</v>
      </c>
      <c r="AE170" s="8">
        <v>0</v>
      </c>
      <c r="AF170" s="8">
        <v>0</v>
      </c>
      <c r="AG170" s="8">
        <v>0</v>
      </c>
      <c r="AH170" s="8">
        <v>0</v>
      </c>
      <c r="AI170" s="8">
        <v>0</v>
      </c>
      <c r="AJ170" s="8">
        <v>0</v>
      </c>
      <c r="AK170" s="8">
        <v>0</v>
      </c>
      <c r="AL170" s="8">
        <v>0</v>
      </c>
      <c r="AM170" s="8">
        <v>0</v>
      </c>
      <c r="AN170" s="8">
        <v>0</v>
      </c>
      <c r="AO170" s="8">
        <v>0</v>
      </c>
      <c r="AP170" s="8">
        <v>0</v>
      </c>
      <c r="AQ170" s="8">
        <v>0</v>
      </c>
      <c r="AR170" s="8">
        <v>0</v>
      </c>
      <c r="AS170" s="8">
        <v>0</v>
      </c>
      <c r="AT170" s="8">
        <v>0</v>
      </c>
      <c r="AU170" s="8">
        <v>0</v>
      </c>
      <c r="AV170" s="8">
        <v>0</v>
      </c>
      <c r="AW170" s="8">
        <v>0</v>
      </c>
      <c r="AX170" s="8">
        <v>0</v>
      </c>
      <c r="AY170" s="8">
        <v>0</v>
      </c>
      <c r="AZ170" s="8">
        <v>0</v>
      </c>
      <c r="BA170" s="8">
        <v>0</v>
      </c>
      <c r="BB170" s="8">
        <v>0</v>
      </c>
      <c r="BC170" s="8">
        <v>0</v>
      </c>
      <c r="BE170" s="8"/>
    </row>
    <row r="171" spans="1:57" x14ac:dyDescent="0.25">
      <c r="A171" s="3" t="s">
        <v>24</v>
      </c>
      <c r="B171" s="8">
        <v>0</v>
      </c>
      <c r="C171" s="8">
        <v>0</v>
      </c>
      <c r="D171" s="8">
        <v>0</v>
      </c>
      <c r="E171" s="8">
        <v>0</v>
      </c>
      <c r="F171" s="8">
        <v>0</v>
      </c>
      <c r="G171" s="8">
        <v>0</v>
      </c>
      <c r="H171" s="8">
        <v>0</v>
      </c>
      <c r="I171" s="8">
        <v>0</v>
      </c>
      <c r="J171" s="8">
        <v>0</v>
      </c>
      <c r="K171" s="8">
        <v>0</v>
      </c>
      <c r="L171" s="8">
        <v>0</v>
      </c>
      <c r="M171" s="8">
        <v>0</v>
      </c>
      <c r="N171" s="8">
        <v>1</v>
      </c>
      <c r="O171" s="8">
        <f>-$D$146/$D$148/$D$148*(1)</f>
        <v>-57.600000000000009</v>
      </c>
      <c r="P171" s="8">
        <v>-2</v>
      </c>
      <c r="Q171" s="8">
        <f>-$D$146/$D$148/$D$148*(-2)+1</f>
        <v>116.20000000000002</v>
      </c>
      <c r="R171" s="8">
        <v>1</v>
      </c>
      <c r="S171" s="8">
        <f>-$D$146/$D$148/$D$148*(1)</f>
        <v>-57.600000000000009</v>
      </c>
      <c r="T171" s="8">
        <v>0</v>
      </c>
      <c r="U171" s="8">
        <v>0</v>
      </c>
      <c r="V171" s="8">
        <v>0</v>
      </c>
      <c r="W171" s="8">
        <v>0</v>
      </c>
      <c r="X171" s="8">
        <v>0</v>
      </c>
      <c r="Y171" s="8">
        <v>0</v>
      </c>
      <c r="Z171" s="8">
        <v>0</v>
      </c>
      <c r="AA171" s="8">
        <v>0</v>
      </c>
      <c r="AB171" s="8">
        <v>0</v>
      </c>
      <c r="AC171" s="8">
        <v>0</v>
      </c>
      <c r="AD171" s="8">
        <v>0</v>
      </c>
      <c r="AE171" s="8">
        <v>0</v>
      </c>
      <c r="AF171" s="8">
        <v>0</v>
      </c>
      <c r="AG171" s="8">
        <v>0</v>
      </c>
      <c r="AH171" s="8">
        <v>0</v>
      </c>
      <c r="AI171" s="8">
        <v>0</v>
      </c>
      <c r="AJ171" s="8">
        <v>0</v>
      </c>
      <c r="AK171" s="8">
        <v>0</v>
      </c>
      <c r="AL171" s="8">
        <v>0</v>
      </c>
      <c r="AM171" s="8">
        <v>0</v>
      </c>
      <c r="AN171" s="8">
        <v>0</v>
      </c>
      <c r="AO171" s="8">
        <v>0</v>
      </c>
      <c r="AP171" s="8">
        <v>0</v>
      </c>
      <c r="AQ171" s="8">
        <v>0</v>
      </c>
      <c r="AR171" s="8">
        <v>0</v>
      </c>
      <c r="AS171" s="8">
        <v>0</v>
      </c>
      <c r="AT171" s="8">
        <v>0</v>
      </c>
      <c r="AU171" s="8">
        <v>0</v>
      </c>
      <c r="AV171" s="8">
        <v>0</v>
      </c>
      <c r="AW171" s="8">
        <v>0</v>
      </c>
      <c r="AX171" s="8">
        <v>0</v>
      </c>
      <c r="AY171" s="8">
        <v>0</v>
      </c>
      <c r="AZ171" s="8">
        <v>0</v>
      </c>
      <c r="BA171" s="8">
        <v>0</v>
      </c>
      <c r="BB171" s="8">
        <v>0</v>
      </c>
      <c r="BC171" s="8">
        <v>0</v>
      </c>
      <c r="BE171" s="8"/>
    </row>
    <row r="172" spans="1:57" x14ac:dyDescent="0.25">
      <c r="A172" s="3" t="s">
        <v>25</v>
      </c>
      <c r="B172" s="8">
        <v>0</v>
      </c>
      <c r="C172" s="8">
        <v>0</v>
      </c>
      <c r="D172" s="8">
        <v>0</v>
      </c>
      <c r="E172" s="8">
        <v>0</v>
      </c>
      <c r="F172" s="8">
        <v>0</v>
      </c>
      <c r="G172" s="8">
        <v>0</v>
      </c>
      <c r="H172" s="8">
        <v>0</v>
      </c>
      <c r="I172" s="8">
        <v>0</v>
      </c>
      <c r="J172" s="8">
        <v>0</v>
      </c>
      <c r="K172" s="8">
        <v>0</v>
      </c>
      <c r="L172" s="8">
        <v>0</v>
      </c>
      <c r="M172" s="8">
        <v>0</v>
      </c>
      <c r="N172" s="8">
        <v>0</v>
      </c>
      <c r="O172" s="8">
        <v>0</v>
      </c>
      <c r="P172" s="8">
        <f>$D$153</f>
        <v>-3.4349227975329182E-3</v>
      </c>
      <c r="Q172" s="8">
        <v>1</v>
      </c>
      <c r="R172" s="8">
        <f>-2*$D$153</f>
        <v>6.8698455950658363E-3</v>
      </c>
      <c r="S172" s="8">
        <v>-2</v>
      </c>
      <c r="T172" s="8">
        <f>$D$153</f>
        <v>-3.4349227975329182E-3</v>
      </c>
      <c r="U172" s="8">
        <v>1</v>
      </c>
      <c r="V172" s="8">
        <v>0</v>
      </c>
      <c r="W172" s="8">
        <v>0</v>
      </c>
      <c r="X172" s="8">
        <v>0</v>
      </c>
      <c r="Y172" s="8">
        <v>0</v>
      </c>
      <c r="Z172" s="8">
        <v>0</v>
      </c>
      <c r="AA172" s="8">
        <v>0</v>
      </c>
      <c r="AB172" s="8">
        <v>0</v>
      </c>
      <c r="AC172" s="8">
        <v>0</v>
      </c>
      <c r="AD172" s="8">
        <v>0</v>
      </c>
      <c r="AE172" s="8">
        <v>0</v>
      </c>
      <c r="AF172" s="8">
        <v>0</v>
      </c>
      <c r="AG172" s="8">
        <v>0</v>
      </c>
      <c r="AH172" s="8">
        <v>0</v>
      </c>
      <c r="AI172" s="8">
        <v>0</v>
      </c>
      <c r="AJ172" s="8">
        <v>0</v>
      </c>
      <c r="AK172" s="8">
        <v>0</v>
      </c>
      <c r="AL172" s="8">
        <v>0</v>
      </c>
      <c r="AM172" s="8">
        <v>0</v>
      </c>
      <c r="AN172" s="8">
        <v>0</v>
      </c>
      <c r="AO172" s="8">
        <v>0</v>
      </c>
      <c r="AP172" s="8">
        <v>0</v>
      </c>
      <c r="AQ172" s="8">
        <v>0</v>
      </c>
      <c r="AR172" s="8">
        <v>0</v>
      </c>
      <c r="AS172" s="8">
        <v>0</v>
      </c>
      <c r="AT172" s="8">
        <v>0</v>
      </c>
      <c r="AU172" s="8">
        <v>0</v>
      </c>
      <c r="AV172" s="8">
        <v>0</v>
      </c>
      <c r="AW172" s="8">
        <v>0</v>
      </c>
      <c r="AX172" s="8">
        <v>0</v>
      </c>
      <c r="AY172" s="8">
        <v>0</v>
      </c>
      <c r="AZ172" s="8">
        <v>0</v>
      </c>
      <c r="BA172" s="8">
        <v>0</v>
      </c>
      <c r="BB172" s="8">
        <v>0</v>
      </c>
      <c r="BC172" s="8">
        <v>0</v>
      </c>
      <c r="BE172" s="8"/>
    </row>
    <row r="173" spans="1:57" x14ac:dyDescent="0.25">
      <c r="A173" s="3" t="s">
        <v>26</v>
      </c>
      <c r="B173" s="8">
        <v>0</v>
      </c>
      <c r="C173" s="8">
        <v>0</v>
      </c>
      <c r="D173" s="8">
        <v>0</v>
      </c>
      <c r="E173" s="8">
        <v>0</v>
      </c>
      <c r="F173" s="8">
        <v>0</v>
      </c>
      <c r="G173" s="8">
        <v>0</v>
      </c>
      <c r="H173" s="8">
        <v>0</v>
      </c>
      <c r="I173" s="8">
        <v>0</v>
      </c>
      <c r="J173" s="8">
        <v>0</v>
      </c>
      <c r="K173" s="8">
        <v>0</v>
      </c>
      <c r="L173" s="8">
        <v>0</v>
      </c>
      <c r="M173" s="8">
        <v>0</v>
      </c>
      <c r="N173" s="8">
        <v>0</v>
      </c>
      <c r="O173" s="8">
        <v>0</v>
      </c>
      <c r="P173" s="8">
        <v>1</v>
      </c>
      <c r="Q173" s="8">
        <f>-$D$146/$D$148/$D$148*(1)</f>
        <v>-57.600000000000009</v>
      </c>
      <c r="R173" s="8">
        <v>-2</v>
      </c>
      <c r="S173" s="8">
        <f>-$D$146/$D$148/$D$148*(-2)+1</f>
        <v>116.20000000000002</v>
      </c>
      <c r="T173" s="8">
        <v>1</v>
      </c>
      <c r="U173" s="8">
        <f>-$D$146/$D$148/$D$148*(1)</f>
        <v>-57.600000000000009</v>
      </c>
      <c r="V173" s="8">
        <v>0</v>
      </c>
      <c r="W173" s="8">
        <v>0</v>
      </c>
      <c r="X173" s="8">
        <v>0</v>
      </c>
      <c r="Y173" s="8">
        <v>0</v>
      </c>
      <c r="Z173" s="8">
        <v>0</v>
      </c>
      <c r="AA173" s="8">
        <v>0</v>
      </c>
      <c r="AB173" s="8">
        <v>0</v>
      </c>
      <c r="AC173" s="8">
        <v>0</v>
      </c>
      <c r="AD173" s="8">
        <v>0</v>
      </c>
      <c r="AE173" s="8">
        <v>0</v>
      </c>
      <c r="AF173" s="8">
        <v>0</v>
      </c>
      <c r="AG173" s="8">
        <v>0</v>
      </c>
      <c r="AH173" s="8">
        <v>0</v>
      </c>
      <c r="AI173" s="8">
        <v>0</v>
      </c>
      <c r="AJ173" s="8">
        <v>0</v>
      </c>
      <c r="AK173" s="8">
        <v>0</v>
      </c>
      <c r="AL173" s="8">
        <v>0</v>
      </c>
      <c r="AM173" s="8">
        <v>0</v>
      </c>
      <c r="AN173" s="8">
        <v>0</v>
      </c>
      <c r="AO173" s="8">
        <v>0</v>
      </c>
      <c r="AP173" s="8">
        <v>0</v>
      </c>
      <c r="AQ173" s="8">
        <v>0</v>
      </c>
      <c r="AR173" s="8">
        <v>0</v>
      </c>
      <c r="AS173" s="8">
        <v>0</v>
      </c>
      <c r="AT173" s="8">
        <v>0</v>
      </c>
      <c r="AU173" s="8">
        <v>0</v>
      </c>
      <c r="AV173" s="8">
        <v>0</v>
      </c>
      <c r="AW173" s="8">
        <v>0</v>
      </c>
      <c r="AX173" s="8">
        <v>0</v>
      </c>
      <c r="AY173" s="8">
        <v>0</v>
      </c>
      <c r="AZ173" s="8">
        <v>0</v>
      </c>
      <c r="BA173" s="8">
        <v>0</v>
      </c>
      <c r="BB173" s="8">
        <v>0</v>
      </c>
      <c r="BC173" s="8">
        <v>0</v>
      </c>
      <c r="BE173" s="8"/>
    </row>
    <row r="174" spans="1:57" x14ac:dyDescent="0.25">
      <c r="A174" s="3" t="s">
        <v>27</v>
      </c>
      <c r="B174" s="8">
        <v>0</v>
      </c>
      <c r="C174" s="8">
        <v>0</v>
      </c>
      <c r="D174" s="8">
        <v>0</v>
      </c>
      <c r="E174" s="8">
        <v>0</v>
      </c>
      <c r="F174" s="8">
        <v>0</v>
      </c>
      <c r="G174" s="8">
        <v>0</v>
      </c>
      <c r="H174" s="8">
        <v>0</v>
      </c>
      <c r="I174" s="8">
        <v>0</v>
      </c>
      <c r="J174" s="8">
        <v>0</v>
      </c>
      <c r="K174" s="8">
        <v>0</v>
      </c>
      <c r="L174" s="8">
        <v>0</v>
      </c>
      <c r="M174" s="8">
        <v>0</v>
      </c>
      <c r="N174" s="8">
        <v>0</v>
      </c>
      <c r="O174" s="8">
        <v>0</v>
      </c>
      <c r="P174" s="8">
        <v>0</v>
      </c>
      <c r="Q174" s="8">
        <v>0</v>
      </c>
      <c r="R174" s="8">
        <f>$D$153</f>
        <v>-3.4349227975329182E-3</v>
      </c>
      <c r="S174" s="8">
        <v>1</v>
      </c>
      <c r="T174" s="8">
        <f>-2*$D$153</f>
        <v>6.8698455950658363E-3</v>
      </c>
      <c r="U174" s="8">
        <v>-2</v>
      </c>
      <c r="V174" s="8">
        <f>$D$153</f>
        <v>-3.4349227975329182E-3</v>
      </c>
      <c r="W174" s="8">
        <v>1</v>
      </c>
      <c r="X174" s="8">
        <v>0</v>
      </c>
      <c r="Y174" s="8">
        <v>0</v>
      </c>
      <c r="Z174" s="8">
        <v>0</v>
      </c>
      <c r="AA174" s="8">
        <v>0</v>
      </c>
      <c r="AB174" s="8">
        <v>0</v>
      </c>
      <c r="AC174" s="8">
        <v>0</v>
      </c>
      <c r="AD174" s="8">
        <v>0</v>
      </c>
      <c r="AE174" s="8">
        <v>0</v>
      </c>
      <c r="AF174" s="8">
        <v>0</v>
      </c>
      <c r="AG174" s="8">
        <v>0</v>
      </c>
      <c r="AH174" s="8">
        <v>0</v>
      </c>
      <c r="AI174" s="8">
        <v>0</v>
      </c>
      <c r="AJ174" s="8">
        <v>0</v>
      </c>
      <c r="AK174" s="8">
        <v>0</v>
      </c>
      <c r="AL174" s="8">
        <v>0</v>
      </c>
      <c r="AM174" s="8">
        <v>0</v>
      </c>
      <c r="AN174" s="8">
        <v>0</v>
      </c>
      <c r="AO174" s="8">
        <v>0</v>
      </c>
      <c r="AP174" s="8">
        <v>0</v>
      </c>
      <c r="AQ174" s="8">
        <v>0</v>
      </c>
      <c r="AR174" s="8">
        <v>0</v>
      </c>
      <c r="AS174" s="8">
        <v>0</v>
      </c>
      <c r="AT174" s="8">
        <v>0</v>
      </c>
      <c r="AU174" s="8">
        <v>0</v>
      </c>
      <c r="AV174" s="8">
        <v>0</v>
      </c>
      <c r="AW174" s="8">
        <v>0</v>
      </c>
      <c r="AX174" s="8">
        <v>0</v>
      </c>
      <c r="AY174" s="8">
        <v>0</v>
      </c>
      <c r="AZ174" s="8">
        <v>0</v>
      </c>
      <c r="BA174" s="8">
        <v>0</v>
      </c>
      <c r="BB174" s="8">
        <v>0</v>
      </c>
      <c r="BC174" s="8">
        <v>0</v>
      </c>
      <c r="BE174" s="8"/>
    </row>
    <row r="175" spans="1:57" x14ac:dyDescent="0.25">
      <c r="A175" s="3" t="s">
        <v>28</v>
      </c>
      <c r="B175" s="8">
        <v>0</v>
      </c>
      <c r="C175" s="8">
        <v>0</v>
      </c>
      <c r="D175" s="8">
        <v>0</v>
      </c>
      <c r="E175" s="8">
        <v>0</v>
      </c>
      <c r="F175" s="8">
        <v>0</v>
      </c>
      <c r="G175" s="8">
        <v>0</v>
      </c>
      <c r="H175" s="8">
        <v>0</v>
      </c>
      <c r="I175" s="8">
        <v>0</v>
      </c>
      <c r="J175" s="8">
        <v>0</v>
      </c>
      <c r="K175" s="8">
        <v>0</v>
      </c>
      <c r="L175" s="8">
        <v>0</v>
      </c>
      <c r="M175" s="8">
        <v>0</v>
      </c>
      <c r="N175" s="8">
        <v>0</v>
      </c>
      <c r="O175" s="8">
        <v>0</v>
      </c>
      <c r="P175" s="8">
        <v>0</v>
      </c>
      <c r="Q175" s="8">
        <v>0</v>
      </c>
      <c r="R175" s="8">
        <v>1</v>
      </c>
      <c r="S175" s="8">
        <f>-$D$146/$D$148/$D$148*(1)</f>
        <v>-57.600000000000009</v>
      </c>
      <c r="T175" s="8">
        <v>-2</v>
      </c>
      <c r="U175" s="8">
        <f>-$D$146/$D$148/$D$148*(-2)+1</f>
        <v>116.20000000000002</v>
      </c>
      <c r="V175" s="8">
        <v>1</v>
      </c>
      <c r="W175" s="8">
        <f>-$D$146/$D$148/$D$148*(1)</f>
        <v>-57.600000000000009</v>
      </c>
      <c r="X175" s="8">
        <v>0</v>
      </c>
      <c r="Y175" s="8">
        <v>0</v>
      </c>
      <c r="Z175" s="8">
        <v>0</v>
      </c>
      <c r="AA175" s="8">
        <v>0</v>
      </c>
      <c r="AB175" s="8">
        <v>0</v>
      </c>
      <c r="AC175" s="8">
        <v>0</v>
      </c>
      <c r="AD175" s="8">
        <v>0</v>
      </c>
      <c r="AE175" s="8">
        <v>0</v>
      </c>
      <c r="AF175" s="8">
        <v>0</v>
      </c>
      <c r="AG175" s="8">
        <v>0</v>
      </c>
      <c r="AH175" s="8">
        <v>0</v>
      </c>
      <c r="AI175" s="8">
        <v>0</v>
      </c>
      <c r="AJ175" s="8">
        <v>0</v>
      </c>
      <c r="AK175" s="8">
        <v>0</v>
      </c>
      <c r="AL175" s="8">
        <v>0</v>
      </c>
      <c r="AM175" s="8">
        <v>0</v>
      </c>
      <c r="AN175" s="8">
        <v>0</v>
      </c>
      <c r="AO175" s="8">
        <v>0</v>
      </c>
      <c r="AP175" s="8">
        <v>0</v>
      </c>
      <c r="AQ175" s="8">
        <v>0</v>
      </c>
      <c r="AR175" s="8">
        <v>0</v>
      </c>
      <c r="AS175" s="8">
        <v>0</v>
      </c>
      <c r="AT175" s="8">
        <v>0</v>
      </c>
      <c r="AU175" s="8">
        <v>0</v>
      </c>
      <c r="AV175" s="8">
        <v>0</v>
      </c>
      <c r="AW175" s="8">
        <v>0</v>
      </c>
      <c r="AX175" s="8">
        <v>0</v>
      </c>
      <c r="AY175" s="8">
        <v>0</v>
      </c>
      <c r="AZ175" s="8">
        <v>0</v>
      </c>
      <c r="BA175" s="8">
        <v>0</v>
      </c>
      <c r="BB175" s="8">
        <v>0</v>
      </c>
      <c r="BC175" s="8">
        <v>0</v>
      </c>
      <c r="BE175" s="8"/>
    </row>
    <row r="176" spans="1:57" x14ac:dyDescent="0.25">
      <c r="A176" s="3" t="s">
        <v>34</v>
      </c>
      <c r="B176" s="8">
        <v>0</v>
      </c>
      <c r="C176" s="8">
        <v>0</v>
      </c>
      <c r="D176" s="8">
        <v>0</v>
      </c>
      <c r="E176" s="8">
        <v>0</v>
      </c>
      <c r="F176" s="8">
        <v>0</v>
      </c>
      <c r="G176" s="8">
        <v>0</v>
      </c>
      <c r="H176" s="8">
        <v>0</v>
      </c>
      <c r="I176" s="8">
        <v>0</v>
      </c>
      <c r="J176" s="8">
        <v>0</v>
      </c>
      <c r="K176" s="8">
        <v>0</v>
      </c>
      <c r="L176" s="8">
        <v>0</v>
      </c>
      <c r="M176" s="8">
        <v>0</v>
      </c>
      <c r="N176" s="8">
        <v>0</v>
      </c>
      <c r="O176" s="8">
        <v>0</v>
      </c>
      <c r="P176" s="8">
        <v>0</v>
      </c>
      <c r="Q176" s="8">
        <v>0</v>
      </c>
      <c r="R176" s="8">
        <v>0</v>
      </c>
      <c r="S176" s="8">
        <v>0</v>
      </c>
      <c r="T176" s="8">
        <f>$D$153</f>
        <v>-3.4349227975329182E-3</v>
      </c>
      <c r="U176" s="8">
        <v>1</v>
      </c>
      <c r="V176" s="8">
        <f>-2*$D$153</f>
        <v>6.8698455950658363E-3</v>
      </c>
      <c r="W176" s="8">
        <v>-2</v>
      </c>
      <c r="X176" s="8">
        <f>$D$153</f>
        <v>-3.4349227975329182E-3</v>
      </c>
      <c r="Y176" s="8">
        <v>1</v>
      </c>
      <c r="Z176" s="8">
        <v>0</v>
      </c>
      <c r="AA176" s="8">
        <v>0</v>
      </c>
      <c r="AB176" s="8">
        <v>0</v>
      </c>
      <c r="AC176" s="8">
        <v>0</v>
      </c>
      <c r="AD176" s="8">
        <v>0</v>
      </c>
      <c r="AE176" s="8">
        <v>0</v>
      </c>
      <c r="AF176" s="8">
        <v>0</v>
      </c>
      <c r="AG176" s="8">
        <v>0</v>
      </c>
      <c r="AH176" s="8">
        <v>0</v>
      </c>
      <c r="AI176" s="8">
        <v>0</v>
      </c>
      <c r="AJ176" s="8">
        <v>0</v>
      </c>
      <c r="AK176" s="8">
        <v>0</v>
      </c>
      <c r="AL176" s="8">
        <v>0</v>
      </c>
      <c r="AM176" s="8">
        <v>0</v>
      </c>
      <c r="AN176" s="8">
        <v>0</v>
      </c>
      <c r="AO176" s="8">
        <v>0</v>
      </c>
      <c r="AP176" s="8">
        <v>0</v>
      </c>
      <c r="AQ176" s="8">
        <v>0</v>
      </c>
      <c r="AR176" s="8">
        <v>0</v>
      </c>
      <c r="AS176" s="8">
        <v>0</v>
      </c>
      <c r="AT176" s="8">
        <v>0</v>
      </c>
      <c r="AU176" s="8">
        <v>0</v>
      </c>
      <c r="AV176" s="8">
        <v>0</v>
      </c>
      <c r="AW176" s="8">
        <v>0</v>
      </c>
      <c r="AX176" s="8">
        <v>0</v>
      </c>
      <c r="AY176" s="8">
        <v>0</v>
      </c>
      <c r="AZ176" s="8">
        <v>0</v>
      </c>
      <c r="BA176" s="8">
        <v>0</v>
      </c>
      <c r="BB176" s="8">
        <v>0</v>
      </c>
      <c r="BC176" s="8">
        <v>0</v>
      </c>
      <c r="BE176" s="8"/>
    </row>
    <row r="177" spans="1:57" x14ac:dyDescent="0.25">
      <c r="A177" s="3" t="s">
        <v>35</v>
      </c>
      <c r="B177" s="8">
        <v>0</v>
      </c>
      <c r="C177" s="8">
        <v>0</v>
      </c>
      <c r="D177" s="8">
        <v>0</v>
      </c>
      <c r="E177" s="8">
        <v>0</v>
      </c>
      <c r="F177" s="8">
        <v>0</v>
      </c>
      <c r="G177" s="8">
        <v>0</v>
      </c>
      <c r="H177" s="8">
        <v>0</v>
      </c>
      <c r="I177" s="8">
        <v>0</v>
      </c>
      <c r="J177" s="8">
        <v>0</v>
      </c>
      <c r="K177" s="8">
        <v>0</v>
      </c>
      <c r="L177" s="8">
        <v>0</v>
      </c>
      <c r="M177" s="8">
        <v>0</v>
      </c>
      <c r="N177" s="8">
        <v>0</v>
      </c>
      <c r="O177" s="8">
        <v>0</v>
      </c>
      <c r="P177" s="8">
        <v>0</v>
      </c>
      <c r="Q177" s="8">
        <v>0</v>
      </c>
      <c r="R177" s="8">
        <v>0</v>
      </c>
      <c r="S177" s="8">
        <v>0</v>
      </c>
      <c r="T177" s="8">
        <v>1</v>
      </c>
      <c r="U177" s="8">
        <f>-$D$146/$D$148/$D$148*(1)</f>
        <v>-57.600000000000009</v>
      </c>
      <c r="V177" s="8">
        <v>-2</v>
      </c>
      <c r="W177" s="8">
        <f>-$D$146/$D$148/$D$148*(-2)+1</f>
        <v>116.20000000000002</v>
      </c>
      <c r="X177" s="8">
        <v>1</v>
      </c>
      <c r="Y177" s="8">
        <f>-$D$146/$D$148/$D$148*(1)</f>
        <v>-57.600000000000009</v>
      </c>
      <c r="Z177" s="8">
        <v>0</v>
      </c>
      <c r="AA177" s="8">
        <v>0</v>
      </c>
      <c r="AB177" s="8">
        <v>0</v>
      </c>
      <c r="AC177" s="8">
        <v>0</v>
      </c>
      <c r="AD177" s="8">
        <v>0</v>
      </c>
      <c r="AE177" s="8">
        <v>0</v>
      </c>
      <c r="AF177" s="8">
        <v>0</v>
      </c>
      <c r="AG177" s="8">
        <v>0</v>
      </c>
      <c r="AH177" s="8">
        <v>0</v>
      </c>
      <c r="AI177" s="8">
        <v>0</v>
      </c>
      <c r="AJ177" s="8">
        <v>0</v>
      </c>
      <c r="AK177" s="8">
        <v>0</v>
      </c>
      <c r="AL177" s="8">
        <v>0</v>
      </c>
      <c r="AM177" s="8">
        <v>0</v>
      </c>
      <c r="AN177" s="8">
        <v>0</v>
      </c>
      <c r="AO177" s="8">
        <v>0</v>
      </c>
      <c r="AP177" s="8">
        <v>0</v>
      </c>
      <c r="AQ177" s="8">
        <v>0</v>
      </c>
      <c r="AR177" s="8">
        <v>0</v>
      </c>
      <c r="AS177" s="8">
        <v>0</v>
      </c>
      <c r="AT177" s="8">
        <v>0</v>
      </c>
      <c r="AU177" s="8">
        <v>0</v>
      </c>
      <c r="AV177" s="8">
        <v>0</v>
      </c>
      <c r="AW177" s="8">
        <v>0</v>
      </c>
      <c r="AX177" s="8">
        <v>0</v>
      </c>
      <c r="AY177" s="8">
        <v>0</v>
      </c>
      <c r="AZ177" s="8">
        <v>0</v>
      </c>
      <c r="BA177" s="8">
        <v>0</v>
      </c>
      <c r="BB177" s="8">
        <v>0</v>
      </c>
      <c r="BC177" s="8">
        <v>0</v>
      </c>
      <c r="BE177" s="8"/>
    </row>
    <row r="178" spans="1:57" x14ac:dyDescent="0.25">
      <c r="A178" s="3" t="s">
        <v>36</v>
      </c>
      <c r="B178" s="8">
        <v>0</v>
      </c>
      <c r="C178" s="8">
        <v>0</v>
      </c>
      <c r="D178" s="8">
        <v>0</v>
      </c>
      <c r="E178" s="8">
        <v>0</v>
      </c>
      <c r="F178" s="8">
        <v>0</v>
      </c>
      <c r="G178" s="8">
        <v>0</v>
      </c>
      <c r="H178" s="8">
        <v>0</v>
      </c>
      <c r="I178" s="8">
        <v>0</v>
      </c>
      <c r="J178" s="8">
        <v>0</v>
      </c>
      <c r="K178" s="8">
        <v>0</v>
      </c>
      <c r="L178" s="8">
        <v>0</v>
      </c>
      <c r="M178" s="8">
        <v>0</v>
      </c>
      <c r="N178" s="8">
        <v>0</v>
      </c>
      <c r="O178" s="8">
        <v>0</v>
      </c>
      <c r="P178" s="8">
        <v>0</v>
      </c>
      <c r="Q178" s="8">
        <v>0</v>
      </c>
      <c r="R178" s="8">
        <v>0</v>
      </c>
      <c r="S178" s="8">
        <v>0</v>
      </c>
      <c r="T178" s="8">
        <v>0</v>
      </c>
      <c r="U178" s="8">
        <v>0</v>
      </c>
      <c r="V178" s="8">
        <f>$D$153</f>
        <v>-3.4349227975329182E-3</v>
      </c>
      <c r="W178" s="8">
        <v>1</v>
      </c>
      <c r="X178" s="8">
        <f>-2*$D$153</f>
        <v>6.8698455950658363E-3</v>
      </c>
      <c r="Y178" s="8">
        <v>-2</v>
      </c>
      <c r="Z178" s="8">
        <f>$D$153</f>
        <v>-3.4349227975329182E-3</v>
      </c>
      <c r="AA178" s="8">
        <v>1</v>
      </c>
      <c r="AB178" s="8">
        <v>0</v>
      </c>
      <c r="AC178" s="8">
        <v>0</v>
      </c>
      <c r="AD178" s="8">
        <v>0</v>
      </c>
      <c r="AE178" s="8">
        <v>0</v>
      </c>
      <c r="AF178" s="8">
        <v>0</v>
      </c>
      <c r="AG178" s="8">
        <v>0</v>
      </c>
      <c r="AH178" s="8">
        <v>0</v>
      </c>
      <c r="AI178" s="8">
        <v>0</v>
      </c>
      <c r="AJ178" s="8">
        <v>0</v>
      </c>
      <c r="AK178" s="8">
        <v>0</v>
      </c>
      <c r="AL178" s="8">
        <v>0</v>
      </c>
      <c r="AM178" s="8">
        <v>0</v>
      </c>
      <c r="AN178" s="8">
        <v>0</v>
      </c>
      <c r="AO178" s="8">
        <v>0</v>
      </c>
      <c r="AP178" s="8">
        <v>0</v>
      </c>
      <c r="AQ178" s="8">
        <v>0</v>
      </c>
      <c r="AR178" s="8">
        <v>0</v>
      </c>
      <c r="AS178" s="8">
        <v>0</v>
      </c>
      <c r="AT178" s="8">
        <v>0</v>
      </c>
      <c r="AU178" s="8">
        <v>0</v>
      </c>
      <c r="AV178" s="8">
        <v>0</v>
      </c>
      <c r="AW178" s="8">
        <v>0</v>
      </c>
      <c r="AX178" s="8">
        <v>0</v>
      </c>
      <c r="AY178" s="8">
        <v>0</v>
      </c>
      <c r="AZ178" s="8">
        <v>0</v>
      </c>
      <c r="BA178" s="8">
        <v>0</v>
      </c>
      <c r="BB178" s="8">
        <v>0</v>
      </c>
      <c r="BC178" s="8">
        <v>0</v>
      </c>
      <c r="BE178" s="8"/>
    </row>
    <row r="179" spans="1:57" x14ac:dyDescent="0.25">
      <c r="A179" s="3" t="s">
        <v>37</v>
      </c>
      <c r="B179" s="8">
        <v>0</v>
      </c>
      <c r="C179" s="8">
        <v>0</v>
      </c>
      <c r="D179" s="8">
        <v>0</v>
      </c>
      <c r="E179" s="8">
        <v>0</v>
      </c>
      <c r="F179" s="8">
        <v>0</v>
      </c>
      <c r="G179" s="8">
        <v>0</v>
      </c>
      <c r="H179" s="8">
        <v>0</v>
      </c>
      <c r="I179" s="8">
        <v>0</v>
      </c>
      <c r="J179" s="8">
        <v>0</v>
      </c>
      <c r="K179" s="8">
        <v>0</v>
      </c>
      <c r="L179" s="8">
        <v>0</v>
      </c>
      <c r="M179" s="8">
        <v>0</v>
      </c>
      <c r="N179" s="8">
        <v>0</v>
      </c>
      <c r="O179" s="8">
        <v>0</v>
      </c>
      <c r="P179" s="8">
        <v>0</v>
      </c>
      <c r="Q179" s="8">
        <v>0</v>
      </c>
      <c r="R179" s="8">
        <v>0</v>
      </c>
      <c r="S179" s="8">
        <v>0</v>
      </c>
      <c r="T179" s="8">
        <v>0</v>
      </c>
      <c r="U179" s="8">
        <v>0</v>
      </c>
      <c r="V179" s="8">
        <v>1</v>
      </c>
      <c r="W179" s="8">
        <f>-$D$146/$D$148/$D$148*(1)</f>
        <v>-57.600000000000009</v>
      </c>
      <c r="X179" s="8">
        <v>-2</v>
      </c>
      <c r="Y179" s="8">
        <f>-$D$146/$D$148/$D$148*(-2)+1</f>
        <v>116.20000000000002</v>
      </c>
      <c r="Z179" s="8">
        <v>1</v>
      </c>
      <c r="AA179" s="8">
        <f>-$D$146/$D$148/$D$148*(1)</f>
        <v>-57.600000000000009</v>
      </c>
      <c r="AB179" s="8">
        <v>0</v>
      </c>
      <c r="AC179" s="8">
        <v>0</v>
      </c>
      <c r="AD179" s="8">
        <v>0</v>
      </c>
      <c r="AE179" s="8">
        <v>0</v>
      </c>
      <c r="AF179" s="8">
        <v>0</v>
      </c>
      <c r="AG179" s="8">
        <v>0</v>
      </c>
      <c r="AH179" s="8">
        <v>0</v>
      </c>
      <c r="AI179" s="8">
        <v>0</v>
      </c>
      <c r="AJ179" s="8">
        <v>0</v>
      </c>
      <c r="AK179" s="8">
        <v>0</v>
      </c>
      <c r="AL179" s="8">
        <v>0</v>
      </c>
      <c r="AM179" s="8">
        <v>0</v>
      </c>
      <c r="AN179" s="8">
        <v>0</v>
      </c>
      <c r="AO179" s="8">
        <v>0</v>
      </c>
      <c r="AP179" s="8">
        <v>0</v>
      </c>
      <c r="AQ179" s="8">
        <v>0</v>
      </c>
      <c r="AR179" s="8">
        <v>0</v>
      </c>
      <c r="AS179" s="8">
        <v>0</v>
      </c>
      <c r="AT179" s="8">
        <v>0</v>
      </c>
      <c r="AU179" s="8">
        <v>0</v>
      </c>
      <c r="AV179" s="8">
        <v>0</v>
      </c>
      <c r="AW179" s="8">
        <v>0</v>
      </c>
      <c r="AX179" s="8">
        <v>0</v>
      </c>
      <c r="AY179" s="8">
        <v>0</v>
      </c>
      <c r="AZ179" s="8">
        <v>0</v>
      </c>
      <c r="BA179" s="8">
        <v>0</v>
      </c>
      <c r="BB179" s="8">
        <v>0</v>
      </c>
      <c r="BC179" s="8">
        <v>0</v>
      </c>
      <c r="BE179" s="8"/>
    </row>
    <row r="180" spans="1:57" x14ac:dyDescent="0.25">
      <c r="A180" s="3" t="s">
        <v>38</v>
      </c>
      <c r="B180" s="8">
        <v>0</v>
      </c>
      <c r="C180" s="8">
        <v>0</v>
      </c>
      <c r="D180" s="8">
        <v>0</v>
      </c>
      <c r="E180" s="8">
        <v>0</v>
      </c>
      <c r="F180" s="8">
        <v>0</v>
      </c>
      <c r="G180" s="8">
        <v>0</v>
      </c>
      <c r="H180" s="8">
        <v>0</v>
      </c>
      <c r="I180" s="8">
        <v>0</v>
      </c>
      <c r="J180" s="8">
        <v>0</v>
      </c>
      <c r="K180" s="8">
        <v>0</v>
      </c>
      <c r="L180" s="8">
        <v>0</v>
      </c>
      <c r="M180" s="8">
        <v>0</v>
      </c>
      <c r="N180" s="8">
        <v>0</v>
      </c>
      <c r="O180" s="8">
        <v>0</v>
      </c>
      <c r="P180" s="8">
        <v>0</v>
      </c>
      <c r="Q180" s="8">
        <v>0</v>
      </c>
      <c r="R180" s="8">
        <v>0</v>
      </c>
      <c r="S180" s="8">
        <v>0</v>
      </c>
      <c r="T180" s="8">
        <v>0</v>
      </c>
      <c r="U180" s="8">
        <v>0</v>
      </c>
      <c r="V180" s="8">
        <v>0</v>
      </c>
      <c r="W180" s="8">
        <v>0</v>
      </c>
      <c r="X180" s="8">
        <f>$D$153</f>
        <v>-3.4349227975329182E-3</v>
      </c>
      <c r="Y180" s="8">
        <v>1</v>
      </c>
      <c r="Z180" s="8">
        <f>-2*$D$153</f>
        <v>6.8698455950658363E-3</v>
      </c>
      <c r="AA180" s="8">
        <v>-2</v>
      </c>
      <c r="AB180" s="8">
        <f>$D$153</f>
        <v>-3.4349227975329182E-3</v>
      </c>
      <c r="AC180" s="8">
        <v>1</v>
      </c>
      <c r="AD180" s="8">
        <v>0</v>
      </c>
      <c r="AE180" s="8">
        <v>0</v>
      </c>
      <c r="AF180" s="8">
        <v>0</v>
      </c>
      <c r="AG180" s="8">
        <v>0</v>
      </c>
      <c r="AH180" s="8">
        <v>0</v>
      </c>
      <c r="AI180" s="8">
        <v>0</v>
      </c>
      <c r="AJ180" s="8">
        <v>0</v>
      </c>
      <c r="AK180" s="8">
        <v>0</v>
      </c>
      <c r="AL180" s="8">
        <v>0</v>
      </c>
      <c r="AM180" s="8">
        <v>0</v>
      </c>
      <c r="AN180" s="8">
        <v>0</v>
      </c>
      <c r="AO180" s="8">
        <v>0</v>
      </c>
      <c r="AP180" s="8">
        <v>0</v>
      </c>
      <c r="AQ180" s="8">
        <v>0</v>
      </c>
      <c r="AR180" s="8">
        <v>0</v>
      </c>
      <c r="AS180" s="8">
        <v>0</v>
      </c>
      <c r="AT180" s="8">
        <v>0</v>
      </c>
      <c r="AU180" s="8">
        <v>0</v>
      </c>
      <c r="AV180" s="8">
        <v>0</v>
      </c>
      <c r="AW180" s="8">
        <v>0</v>
      </c>
      <c r="AX180" s="8">
        <v>0</v>
      </c>
      <c r="AY180" s="8">
        <v>0</v>
      </c>
      <c r="AZ180" s="8">
        <v>0</v>
      </c>
      <c r="BA180" s="8">
        <v>0</v>
      </c>
      <c r="BB180" s="8">
        <v>0</v>
      </c>
      <c r="BC180" s="8">
        <v>0</v>
      </c>
      <c r="BE180" s="8"/>
    </row>
    <row r="181" spans="1:57" x14ac:dyDescent="0.25">
      <c r="A181" s="3" t="s">
        <v>39</v>
      </c>
      <c r="B181" s="8">
        <v>0</v>
      </c>
      <c r="C181" s="8">
        <v>0</v>
      </c>
      <c r="D181" s="8">
        <v>0</v>
      </c>
      <c r="E181" s="8">
        <v>0</v>
      </c>
      <c r="F181" s="8">
        <v>0</v>
      </c>
      <c r="G181" s="8">
        <v>0</v>
      </c>
      <c r="H181" s="8">
        <v>0</v>
      </c>
      <c r="I181" s="8">
        <v>0</v>
      </c>
      <c r="J181" s="8">
        <v>0</v>
      </c>
      <c r="K181" s="8">
        <v>0</v>
      </c>
      <c r="L181" s="8">
        <v>0</v>
      </c>
      <c r="M181" s="8">
        <v>0</v>
      </c>
      <c r="N181" s="8">
        <v>0</v>
      </c>
      <c r="O181" s="8">
        <v>0</v>
      </c>
      <c r="P181" s="8">
        <v>0</v>
      </c>
      <c r="Q181" s="8">
        <v>0</v>
      </c>
      <c r="R181" s="8">
        <v>0</v>
      </c>
      <c r="S181" s="8">
        <v>0</v>
      </c>
      <c r="T181" s="8">
        <v>0</v>
      </c>
      <c r="U181" s="8">
        <v>0</v>
      </c>
      <c r="V181" s="8">
        <v>0</v>
      </c>
      <c r="W181" s="8">
        <v>0</v>
      </c>
      <c r="X181" s="8">
        <v>1</v>
      </c>
      <c r="Y181" s="8">
        <f>-$D$146/$D$148/$D$148*(1)</f>
        <v>-57.600000000000009</v>
      </c>
      <c r="Z181" s="8">
        <v>-2</v>
      </c>
      <c r="AA181" s="8">
        <f>-$D$146/$D$148/$D$148*(-2)+1</f>
        <v>116.20000000000002</v>
      </c>
      <c r="AB181" s="8">
        <v>1</v>
      </c>
      <c r="AC181" s="8">
        <f>-$D$146/$D$148/$D$148*(1)</f>
        <v>-57.600000000000009</v>
      </c>
      <c r="AD181" s="8">
        <v>0</v>
      </c>
      <c r="AE181" s="8">
        <v>0</v>
      </c>
      <c r="AF181" s="8">
        <v>0</v>
      </c>
      <c r="AG181" s="8">
        <v>0</v>
      </c>
      <c r="AH181" s="8">
        <v>0</v>
      </c>
      <c r="AI181" s="8">
        <v>0</v>
      </c>
      <c r="AJ181" s="8">
        <v>0</v>
      </c>
      <c r="AK181" s="8">
        <v>0</v>
      </c>
      <c r="AL181" s="8">
        <v>0</v>
      </c>
      <c r="AM181" s="8">
        <v>0</v>
      </c>
      <c r="AN181" s="8">
        <v>0</v>
      </c>
      <c r="AO181" s="8">
        <v>0</v>
      </c>
      <c r="AP181" s="8">
        <v>0</v>
      </c>
      <c r="AQ181" s="8">
        <v>0</v>
      </c>
      <c r="AR181" s="8">
        <v>0</v>
      </c>
      <c r="AS181" s="8">
        <v>0</v>
      </c>
      <c r="AT181" s="8">
        <v>0</v>
      </c>
      <c r="AU181" s="8">
        <v>0</v>
      </c>
      <c r="AV181" s="8">
        <v>0</v>
      </c>
      <c r="AW181" s="8">
        <v>0</v>
      </c>
      <c r="AX181" s="8">
        <v>0</v>
      </c>
      <c r="AY181" s="8">
        <v>0</v>
      </c>
      <c r="AZ181" s="8">
        <v>0</v>
      </c>
      <c r="BA181" s="8">
        <v>0</v>
      </c>
      <c r="BB181" s="8">
        <v>0</v>
      </c>
      <c r="BC181" s="8">
        <v>0</v>
      </c>
      <c r="BE181" s="8"/>
    </row>
    <row r="182" spans="1:57" x14ac:dyDescent="0.25">
      <c r="A182" s="3" t="s">
        <v>40</v>
      </c>
      <c r="B182" s="8">
        <v>0</v>
      </c>
      <c r="C182" s="8">
        <v>0</v>
      </c>
      <c r="D182" s="8">
        <v>0</v>
      </c>
      <c r="E182" s="8">
        <v>0</v>
      </c>
      <c r="F182" s="8">
        <v>0</v>
      </c>
      <c r="G182" s="8">
        <v>0</v>
      </c>
      <c r="H182" s="8">
        <v>0</v>
      </c>
      <c r="I182" s="8">
        <v>0</v>
      </c>
      <c r="J182" s="8">
        <v>0</v>
      </c>
      <c r="K182" s="8">
        <v>0</v>
      </c>
      <c r="L182" s="8">
        <v>0</v>
      </c>
      <c r="M182" s="8">
        <v>0</v>
      </c>
      <c r="N182" s="8">
        <v>0</v>
      </c>
      <c r="O182" s="8">
        <v>0</v>
      </c>
      <c r="P182" s="8">
        <v>0</v>
      </c>
      <c r="Q182" s="8">
        <v>0</v>
      </c>
      <c r="R182" s="8">
        <v>0</v>
      </c>
      <c r="S182" s="8">
        <v>0</v>
      </c>
      <c r="T182" s="8">
        <v>0</v>
      </c>
      <c r="U182" s="8">
        <v>0</v>
      </c>
      <c r="V182" s="8">
        <v>0</v>
      </c>
      <c r="W182" s="8">
        <v>0</v>
      </c>
      <c r="X182" s="8">
        <v>0</v>
      </c>
      <c r="Y182" s="8">
        <v>0</v>
      </c>
      <c r="Z182" s="8">
        <f>$D$153</f>
        <v>-3.4349227975329182E-3</v>
      </c>
      <c r="AA182" s="8">
        <v>1</v>
      </c>
      <c r="AB182" s="8">
        <f>-2*$D$153</f>
        <v>6.8698455950658363E-3</v>
      </c>
      <c r="AC182" s="8">
        <v>-2</v>
      </c>
      <c r="AD182" s="8">
        <f>$D$153</f>
        <v>-3.4349227975329182E-3</v>
      </c>
      <c r="AE182" s="8">
        <v>1</v>
      </c>
      <c r="AF182" s="8">
        <v>0</v>
      </c>
      <c r="AG182" s="8">
        <v>0</v>
      </c>
      <c r="AH182" s="8">
        <v>0</v>
      </c>
      <c r="AI182" s="8">
        <v>0</v>
      </c>
      <c r="AJ182" s="8">
        <v>0</v>
      </c>
      <c r="AK182" s="8">
        <v>0</v>
      </c>
      <c r="AL182" s="8">
        <v>0</v>
      </c>
      <c r="AM182" s="8">
        <v>0</v>
      </c>
      <c r="AN182" s="8">
        <v>0</v>
      </c>
      <c r="AO182" s="8">
        <v>0</v>
      </c>
      <c r="AP182" s="8">
        <v>0</v>
      </c>
      <c r="AQ182" s="8">
        <v>0</v>
      </c>
      <c r="AR182" s="8">
        <v>0</v>
      </c>
      <c r="AS182" s="8">
        <v>0</v>
      </c>
      <c r="AT182" s="8">
        <v>0</v>
      </c>
      <c r="AU182" s="8">
        <v>0</v>
      </c>
      <c r="AV182" s="8">
        <v>0</v>
      </c>
      <c r="AW182" s="8">
        <v>0</v>
      </c>
      <c r="AX182" s="8">
        <v>0</v>
      </c>
      <c r="AY182" s="8">
        <v>0</v>
      </c>
      <c r="AZ182" s="8">
        <v>0</v>
      </c>
      <c r="BA182" s="8">
        <v>0</v>
      </c>
      <c r="BB182" s="8">
        <v>0</v>
      </c>
      <c r="BC182" s="8">
        <v>0</v>
      </c>
      <c r="BE182" s="8"/>
    </row>
    <row r="183" spans="1:57" x14ac:dyDescent="0.25">
      <c r="A183" s="3" t="s">
        <v>41</v>
      </c>
      <c r="B183" s="8">
        <v>0</v>
      </c>
      <c r="C183" s="8">
        <v>0</v>
      </c>
      <c r="D183" s="8">
        <v>0</v>
      </c>
      <c r="E183" s="8">
        <v>0</v>
      </c>
      <c r="F183" s="8">
        <v>0</v>
      </c>
      <c r="G183" s="8">
        <v>0</v>
      </c>
      <c r="H183" s="8">
        <v>0</v>
      </c>
      <c r="I183" s="8">
        <v>0</v>
      </c>
      <c r="J183" s="8">
        <v>0</v>
      </c>
      <c r="K183" s="8">
        <v>0</v>
      </c>
      <c r="L183" s="8">
        <v>0</v>
      </c>
      <c r="M183" s="8">
        <v>0</v>
      </c>
      <c r="N183" s="8">
        <v>0</v>
      </c>
      <c r="O183" s="8">
        <v>0</v>
      </c>
      <c r="P183" s="8">
        <v>0</v>
      </c>
      <c r="Q183" s="8">
        <v>0</v>
      </c>
      <c r="R183" s="8">
        <v>0</v>
      </c>
      <c r="S183" s="8">
        <v>0</v>
      </c>
      <c r="T183" s="8">
        <v>0</v>
      </c>
      <c r="U183" s="8">
        <v>0</v>
      </c>
      <c r="V183" s="8">
        <v>0</v>
      </c>
      <c r="W183" s="8">
        <v>0</v>
      </c>
      <c r="X183" s="8">
        <v>0</v>
      </c>
      <c r="Y183" s="8">
        <v>0</v>
      </c>
      <c r="Z183" s="8">
        <v>1</v>
      </c>
      <c r="AA183" s="8">
        <f>-$D$146/$D$148/$D$148*(1)</f>
        <v>-57.600000000000009</v>
      </c>
      <c r="AB183" s="8">
        <v>-2</v>
      </c>
      <c r="AC183" s="8">
        <f>-$D$146/$D$148/$D$148*(-2)+1</f>
        <v>116.20000000000002</v>
      </c>
      <c r="AD183" s="8">
        <v>1</v>
      </c>
      <c r="AE183" s="8">
        <f>-$D$146/$D$148/$D$148*(1)</f>
        <v>-57.600000000000009</v>
      </c>
      <c r="AF183" s="8">
        <v>0</v>
      </c>
      <c r="AG183" s="8">
        <v>0</v>
      </c>
      <c r="AH183" s="8">
        <v>0</v>
      </c>
      <c r="AI183" s="8">
        <v>0</v>
      </c>
      <c r="AJ183" s="8">
        <v>0</v>
      </c>
      <c r="AK183" s="8">
        <v>0</v>
      </c>
      <c r="AL183" s="8">
        <v>0</v>
      </c>
      <c r="AM183" s="8">
        <v>0</v>
      </c>
      <c r="AN183" s="8">
        <v>0</v>
      </c>
      <c r="AO183" s="8">
        <v>0</v>
      </c>
      <c r="AP183" s="8">
        <v>0</v>
      </c>
      <c r="AQ183" s="8">
        <v>0</v>
      </c>
      <c r="AR183" s="8">
        <v>0</v>
      </c>
      <c r="AS183" s="8">
        <v>0</v>
      </c>
      <c r="AT183" s="8">
        <v>0</v>
      </c>
      <c r="AU183" s="8">
        <v>0</v>
      </c>
      <c r="AV183" s="8">
        <v>0</v>
      </c>
      <c r="AW183" s="8">
        <v>0</v>
      </c>
      <c r="AX183" s="8">
        <v>0</v>
      </c>
      <c r="AY183" s="8">
        <v>0</v>
      </c>
      <c r="AZ183" s="8">
        <v>0</v>
      </c>
      <c r="BA183" s="8">
        <v>0</v>
      </c>
      <c r="BB183" s="8">
        <v>0</v>
      </c>
      <c r="BC183" s="8">
        <v>0</v>
      </c>
      <c r="BE183" s="8"/>
    </row>
    <row r="184" spans="1:57" x14ac:dyDescent="0.25">
      <c r="A184" s="3" t="s">
        <v>46</v>
      </c>
      <c r="B184" s="8">
        <v>0</v>
      </c>
      <c r="C184" s="8">
        <v>0</v>
      </c>
      <c r="D184" s="8">
        <v>0</v>
      </c>
      <c r="E184" s="8">
        <v>0</v>
      </c>
      <c r="F184" s="8">
        <v>0</v>
      </c>
      <c r="G184" s="8">
        <v>0</v>
      </c>
      <c r="H184" s="8">
        <v>0</v>
      </c>
      <c r="I184" s="8">
        <v>0</v>
      </c>
      <c r="J184" s="8">
        <v>0</v>
      </c>
      <c r="K184" s="8">
        <v>0</v>
      </c>
      <c r="L184" s="8">
        <v>0</v>
      </c>
      <c r="M184" s="8">
        <v>0</v>
      </c>
      <c r="N184" s="8">
        <v>0</v>
      </c>
      <c r="O184" s="8">
        <v>0</v>
      </c>
      <c r="P184" s="8">
        <v>0</v>
      </c>
      <c r="Q184" s="8">
        <v>0</v>
      </c>
      <c r="R184" s="8">
        <v>0</v>
      </c>
      <c r="S184" s="8">
        <v>0</v>
      </c>
      <c r="T184" s="8">
        <v>0</v>
      </c>
      <c r="U184" s="8">
        <v>0</v>
      </c>
      <c r="V184" s="8">
        <v>0</v>
      </c>
      <c r="W184" s="8">
        <v>0</v>
      </c>
      <c r="X184" s="8">
        <v>0</v>
      </c>
      <c r="Y184" s="8">
        <v>0</v>
      </c>
      <c r="Z184" s="8">
        <v>0</v>
      </c>
      <c r="AA184" s="8">
        <v>0</v>
      </c>
      <c r="AB184" s="8">
        <f>$D$153</f>
        <v>-3.4349227975329182E-3</v>
      </c>
      <c r="AC184" s="8">
        <v>1</v>
      </c>
      <c r="AD184" s="8">
        <f>-2*$D$153</f>
        <v>6.8698455950658363E-3</v>
      </c>
      <c r="AE184" s="8">
        <v>-2</v>
      </c>
      <c r="AF184" s="8">
        <f>$D$153</f>
        <v>-3.4349227975329182E-3</v>
      </c>
      <c r="AG184" s="8">
        <v>1</v>
      </c>
      <c r="AH184" s="8">
        <v>0</v>
      </c>
      <c r="AI184" s="8">
        <v>0</v>
      </c>
      <c r="AJ184" s="8">
        <v>0</v>
      </c>
      <c r="AK184" s="8">
        <v>0</v>
      </c>
      <c r="AL184" s="8">
        <v>0</v>
      </c>
      <c r="AM184" s="8">
        <v>0</v>
      </c>
      <c r="AN184" s="8">
        <v>0</v>
      </c>
      <c r="AO184" s="8">
        <v>0</v>
      </c>
      <c r="AP184" s="8">
        <v>0</v>
      </c>
      <c r="AQ184" s="8">
        <v>0</v>
      </c>
      <c r="AR184" s="8">
        <v>0</v>
      </c>
      <c r="AS184" s="8">
        <v>0</v>
      </c>
      <c r="AT184" s="8">
        <v>0</v>
      </c>
      <c r="AU184" s="8">
        <v>0</v>
      </c>
      <c r="AV184" s="8">
        <v>0</v>
      </c>
      <c r="AW184" s="8">
        <v>0</v>
      </c>
      <c r="AX184" s="8">
        <v>0</v>
      </c>
      <c r="AY184" s="8">
        <v>0</v>
      </c>
      <c r="AZ184" s="8">
        <v>0</v>
      </c>
      <c r="BA184" s="8">
        <v>0</v>
      </c>
      <c r="BB184" s="8">
        <v>0</v>
      </c>
      <c r="BC184" s="8">
        <v>0</v>
      </c>
      <c r="BE184" s="8"/>
    </row>
    <row r="185" spans="1:57" x14ac:dyDescent="0.25">
      <c r="A185" s="3" t="s">
        <v>47</v>
      </c>
      <c r="B185" s="8">
        <v>0</v>
      </c>
      <c r="C185" s="8">
        <v>0</v>
      </c>
      <c r="D185" s="8">
        <v>0</v>
      </c>
      <c r="E185" s="8">
        <v>0</v>
      </c>
      <c r="F185" s="8">
        <v>0</v>
      </c>
      <c r="G185" s="8">
        <v>0</v>
      </c>
      <c r="H185" s="8">
        <v>0</v>
      </c>
      <c r="I185" s="8">
        <v>0</v>
      </c>
      <c r="J185" s="8">
        <v>0</v>
      </c>
      <c r="K185" s="8">
        <v>0</v>
      </c>
      <c r="L185" s="8">
        <v>0</v>
      </c>
      <c r="M185" s="8">
        <v>0</v>
      </c>
      <c r="N185" s="8">
        <v>0</v>
      </c>
      <c r="O185" s="8">
        <v>0</v>
      </c>
      <c r="P185" s="8">
        <v>0</v>
      </c>
      <c r="Q185" s="8">
        <v>0</v>
      </c>
      <c r="R185" s="8">
        <v>0</v>
      </c>
      <c r="S185" s="8">
        <v>0</v>
      </c>
      <c r="T185" s="8">
        <v>0</v>
      </c>
      <c r="U185" s="8">
        <v>0</v>
      </c>
      <c r="V185" s="8">
        <v>0</v>
      </c>
      <c r="W185" s="8">
        <v>0</v>
      </c>
      <c r="X185" s="8">
        <v>0</v>
      </c>
      <c r="Y185" s="8">
        <v>0</v>
      </c>
      <c r="Z185" s="8">
        <v>0</v>
      </c>
      <c r="AA185" s="8">
        <v>0</v>
      </c>
      <c r="AB185" s="8">
        <v>1</v>
      </c>
      <c r="AC185" s="8">
        <f>-$D$146/$D$148/$D$148*(1)</f>
        <v>-57.600000000000009</v>
      </c>
      <c r="AD185" s="8">
        <v>-2</v>
      </c>
      <c r="AE185" s="8">
        <f>-$D$146/$D$148/$D$148*(-2)+1</f>
        <v>116.20000000000002</v>
      </c>
      <c r="AF185" s="8">
        <v>1</v>
      </c>
      <c r="AG185" s="8">
        <f>-$D$146/$D$148/$D$148*(1)</f>
        <v>-57.600000000000009</v>
      </c>
      <c r="AH185" s="8">
        <v>0</v>
      </c>
      <c r="AI185" s="8">
        <v>0</v>
      </c>
      <c r="AJ185" s="8">
        <v>0</v>
      </c>
      <c r="AK185" s="8">
        <v>0</v>
      </c>
      <c r="AL185" s="8">
        <v>0</v>
      </c>
      <c r="AM185" s="8">
        <v>0</v>
      </c>
      <c r="AN185" s="8">
        <v>0</v>
      </c>
      <c r="AO185" s="8">
        <v>0</v>
      </c>
      <c r="AP185" s="8">
        <v>0</v>
      </c>
      <c r="AQ185" s="8">
        <v>0</v>
      </c>
      <c r="AR185" s="8">
        <v>0</v>
      </c>
      <c r="AS185" s="8">
        <v>0</v>
      </c>
      <c r="AT185" s="8">
        <v>0</v>
      </c>
      <c r="AU185" s="8">
        <v>0</v>
      </c>
      <c r="AV185" s="8">
        <v>0</v>
      </c>
      <c r="AW185" s="8">
        <v>0</v>
      </c>
      <c r="AX185" s="8">
        <v>0</v>
      </c>
      <c r="AY185" s="8">
        <v>0</v>
      </c>
      <c r="AZ185" s="8">
        <v>0</v>
      </c>
      <c r="BA185" s="8">
        <v>0</v>
      </c>
      <c r="BB185" s="8">
        <v>0</v>
      </c>
      <c r="BC185" s="8">
        <v>0</v>
      </c>
      <c r="BE185" s="8"/>
    </row>
    <row r="186" spans="1:57" x14ac:dyDescent="0.25">
      <c r="A186" s="3" t="s">
        <v>48</v>
      </c>
      <c r="B186" s="8">
        <v>0</v>
      </c>
      <c r="C186" s="8">
        <v>0</v>
      </c>
      <c r="D186" s="8">
        <v>0</v>
      </c>
      <c r="E186" s="8">
        <v>0</v>
      </c>
      <c r="F186" s="8">
        <v>0</v>
      </c>
      <c r="G186" s="8">
        <v>0</v>
      </c>
      <c r="H186" s="8">
        <v>0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  <c r="N186" s="8">
        <v>0</v>
      </c>
      <c r="O186" s="8">
        <v>0</v>
      </c>
      <c r="P186" s="8">
        <v>0</v>
      </c>
      <c r="Q186" s="8">
        <v>0</v>
      </c>
      <c r="R186" s="8">
        <v>0</v>
      </c>
      <c r="S186" s="8">
        <v>0</v>
      </c>
      <c r="T186" s="8">
        <v>0</v>
      </c>
      <c r="U186" s="8">
        <v>0</v>
      </c>
      <c r="V186" s="8">
        <v>0</v>
      </c>
      <c r="W186" s="8">
        <v>0</v>
      </c>
      <c r="X186" s="8">
        <v>0</v>
      </c>
      <c r="Y186" s="8">
        <v>0</v>
      </c>
      <c r="Z186" s="8">
        <v>0</v>
      </c>
      <c r="AA186" s="8">
        <v>0</v>
      </c>
      <c r="AB186" s="8">
        <v>0</v>
      </c>
      <c r="AC186" s="8">
        <v>0</v>
      </c>
      <c r="AD186" s="8">
        <f>$D$153</f>
        <v>-3.4349227975329182E-3</v>
      </c>
      <c r="AE186" s="8">
        <v>1</v>
      </c>
      <c r="AF186" s="8">
        <f>-2*$D$153</f>
        <v>6.8698455950658363E-3</v>
      </c>
      <c r="AG186" s="8">
        <v>-2</v>
      </c>
      <c r="AH186" s="8">
        <f>$D$153</f>
        <v>-3.4349227975329182E-3</v>
      </c>
      <c r="AI186" s="8">
        <v>1</v>
      </c>
      <c r="AJ186" s="8">
        <v>0</v>
      </c>
      <c r="AK186" s="8">
        <v>0</v>
      </c>
      <c r="AL186" s="8">
        <v>0</v>
      </c>
      <c r="AM186" s="8">
        <v>0</v>
      </c>
      <c r="AN186" s="8">
        <v>0</v>
      </c>
      <c r="AO186" s="8">
        <v>0</v>
      </c>
      <c r="AP186" s="8">
        <v>0</v>
      </c>
      <c r="AQ186" s="8">
        <v>0</v>
      </c>
      <c r="AR186" s="8">
        <v>0</v>
      </c>
      <c r="AS186" s="8">
        <v>0</v>
      </c>
      <c r="AT186" s="8">
        <v>0</v>
      </c>
      <c r="AU186" s="8">
        <v>0</v>
      </c>
      <c r="AV186" s="8">
        <v>0</v>
      </c>
      <c r="AW186" s="8">
        <v>0</v>
      </c>
      <c r="AX186" s="8">
        <v>0</v>
      </c>
      <c r="AY186" s="8">
        <v>0</v>
      </c>
      <c r="AZ186" s="8">
        <v>0</v>
      </c>
      <c r="BA186" s="8">
        <v>0</v>
      </c>
      <c r="BB186" s="8">
        <v>0</v>
      </c>
      <c r="BC186" s="8">
        <v>0</v>
      </c>
      <c r="BE186" s="8"/>
    </row>
    <row r="187" spans="1:57" x14ac:dyDescent="0.25">
      <c r="A187" s="3" t="s">
        <v>49</v>
      </c>
      <c r="B187" s="8">
        <v>0</v>
      </c>
      <c r="C187" s="8">
        <v>0</v>
      </c>
      <c r="D187" s="8">
        <v>0</v>
      </c>
      <c r="E187" s="8">
        <v>0</v>
      </c>
      <c r="F187" s="8">
        <v>0</v>
      </c>
      <c r="G187" s="8">
        <v>0</v>
      </c>
      <c r="H187" s="8">
        <v>0</v>
      </c>
      <c r="I187" s="8">
        <v>0</v>
      </c>
      <c r="J187" s="8">
        <v>0</v>
      </c>
      <c r="K187" s="8">
        <v>0</v>
      </c>
      <c r="L187" s="8">
        <v>0</v>
      </c>
      <c r="M187" s="8">
        <v>0</v>
      </c>
      <c r="N187" s="8">
        <v>0</v>
      </c>
      <c r="O187" s="8">
        <v>0</v>
      </c>
      <c r="P187" s="8">
        <v>0</v>
      </c>
      <c r="Q187" s="8">
        <v>0</v>
      </c>
      <c r="R187" s="8">
        <v>0</v>
      </c>
      <c r="S187" s="8">
        <v>0</v>
      </c>
      <c r="T187" s="8">
        <v>0</v>
      </c>
      <c r="U187" s="8">
        <v>0</v>
      </c>
      <c r="V187" s="8">
        <v>0</v>
      </c>
      <c r="W187" s="8">
        <v>0</v>
      </c>
      <c r="X187" s="8">
        <v>0</v>
      </c>
      <c r="Y187" s="8">
        <v>0</v>
      </c>
      <c r="Z187" s="8">
        <v>0</v>
      </c>
      <c r="AA187" s="8">
        <v>0</v>
      </c>
      <c r="AB187" s="8">
        <v>0</v>
      </c>
      <c r="AC187" s="8">
        <v>0</v>
      </c>
      <c r="AD187" s="8">
        <v>1</v>
      </c>
      <c r="AE187" s="8">
        <f>-$D$146/$D$148/$D$148*(1)</f>
        <v>-57.600000000000009</v>
      </c>
      <c r="AF187" s="8">
        <v>-2</v>
      </c>
      <c r="AG187" s="8">
        <f>-$D$146/$D$148/$D$148*(-2)+1</f>
        <v>116.20000000000002</v>
      </c>
      <c r="AH187" s="8">
        <v>1</v>
      </c>
      <c r="AI187" s="8">
        <f>-$D$146/$D$148/$D$148*(1)</f>
        <v>-57.600000000000009</v>
      </c>
      <c r="AJ187" s="8">
        <v>0</v>
      </c>
      <c r="AK187" s="8">
        <v>0</v>
      </c>
      <c r="AL187" s="8">
        <v>0</v>
      </c>
      <c r="AM187" s="8">
        <v>0</v>
      </c>
      <c r="AN187" s="8">
        <v>0</v>
      </c>
      <c r="AO187" s="8">
        <v>0</v>
      </c>
      <c r="AP187" s="8">
        <v>0</v>
      </c>
      <c r="AQ187" s="8">
        <v>0</v>
      </c>
      <c r="AR187" s="8">
        <v>0</v>
      </c>
      <c r="AS187" s="8">
        <v>0</v>
      </c>
      <c r="AT187" s="8">
        <v>0</v>
      </c>
      <c r="AU187" s="8">
        <v>0</v>
      </c>
      <c r="AV187" s="8">
        <v>0</v>
      </c>
      <c r="AW187" s="8">
        <v>0</v>
      </c>
      <c r="AX187" s="8">
        <v>0</v>
      </c>
      <c r="AY187" s="8">
        <v>0</v>
      </c>
      <c r="AZ187" s="8">
        <v>0</v>
      </c>
      <c r="BA187" s="8">
        <v>0</v>
      </c>
      <c r="BB187" s="8">
        <v>0</v>
      </c>
      <c r="BC187" s="8">
        <v>0</v>
      </c>
      <c r="BE187" s="8"/>
    </row>
    <row r="188" spans="1:57" x14ac:dyDescent="0.25">
      <c r="A188" s="3" t="s">
        <v>50</v>
      </c>
      <c r="B188" s="8">
        <v>0</v>
      </c>
      <c r="C188" s="8">
        <v>0</v>
      </c>
      <c r="D188" s="8">
        <v>0</v>
      </c>
      <c r="E188" s="8">
        <v>0</v>
      </c>
      <c r="F188" s="8">
        <v>0</v>
      </c>
      <c r="G188" s="8">
        <v>0</v>
      </c>
      <c r="H188" s="8">
        <v>0</v>
      </c>
      <c r="I188" s="8">
        <v>0</v>
      </c>
      <c r="J188" s="8">
        <v>0</v>
      </c>
      <c r="K188" s="8">
        <v>0</v>
      </c>
      <c r="L188" s="8">
        <v>0</v>
      </c>
      <c r="M188" s="8">
        <v>0</v>
      </c>
      <c r="N188" s="8">
        <v>0</v>
      </c>
      <c r="O188" s="8">
        <v>0</v>
      </c>
      <c r="P188" s="8">
        <v>0</v>
      </c>
      <c r="Q188" s="8">
        <v>0</v>
      </c>
      <c r="R188" s="8">
        <v>0</v>
      </c>
      <c r="S188" s="8">
        <v>0</v>
      </c>
      <c r="T188" s="8">
        <v>0</v>
      </c>
      <c r="U188" s="8">
        <v>0</v>
      </c>
      <c r="V188" s="8">
        <v>0</v>
      </c>
      <c r="W188" s="8">
        <v>0</v>
      </c>
      <c r="X188" s="8">
        <v>0</v>
      </c>
      <c r="Y188" s="8">
        <v>0</v>
      </c>
      <c r="Z188" s="8">
        <v>0</v>
      </c>
      <c r="AA188" s="8">
        <v>0</v>
      </c>
      <c r="AB188" s="8">
        <v>0</v>
      </c>
      <c r="AC188" s="8">
        <v>0</v>
      </c>
      <c r="AD188" s="8">
        <v>0</v>
      </c>
      <c r="AE188" s="8">
        <v>0</v>
      </c>
      <c r="AF188" s="8">
        <f>$D$153</f>
        <v>-3.4349227975329182E-3</v>
      </c>
      <c r="AG188" s="8">
        <v>1</v>
      </c>
      <c r="AH188" s="8">
        <f>-2*$D$153</f>
        <v>6.8698455950658363E-3</v>
      </c>
      <c r="AI188" s="8">
        <v>-2</v>
      </c>
      <c r="AJ188" s="8">
        <f>$D$153</f>
        <v>-3.4349227975329182E-3</v>
      </c>
      <c r="AK188" s="8">
        <v>1</v>
      </c>
      <c r="AL188" s="8">
        <v>0</v>
      </c>
      <c r="AM188" s="8">
        <v>0</v>
      </c>
      <c r="AN188" s="8">
        <v>0</v>
      </c>
      <c r="AO188" s="8">
        <v>0</v>
      </c>
      <c r="AP188" s="8">
        <v>0</v>
      </c>
      <c r="AQ188" s="8">
        <v>0</v>
      </c>
      <c r="AR188" s="8">
        <v>0</v>
      </c>
      <c r="AS188" s="8">
        <v>0</v>
      </c>
      <c r="AT188" s="8">
        <v>0</v>
      </c>
      <c r="AU188" s="8">
        <v>0</v>
      </c>
      <c r="AV188" s="8">
        <v>0</v>
      </c>
      <c r="AW188" s="8">
        <v>0</v>
      </c>
      <c r="AX188" s="8">
        <v>0</v>
      </c>
      <c r="AY188" s="8">
        <v>0</v>
      </c>
      <c r="AZ188" s="8">
        <v>0</v>
      </c>
      <c r="BA188" s="8">
        <v>0</v>
      </c>
      <c r="BB188" s="8">
        <v>0</v>
      </c>
      <c r="BC188" s="8">
        <v>0</v>
      </c>
      <c r="BE188" s="8"/>
    </row>
    <row r="189" spans="1:57" x14ac:dyDescent="0.25">
      <c r="A189" s="3" t="s">
        <v>51</v>
      </c>
      <c r="B189" s="8">
        <v>0</v>
      </c>
      <c r="C189" s="8">
        <v>0</v>
      </c>
      <c r="D189" s="8">
        <v>0</v>
      </c>
      <c r="E189" s="8">
        <v>0</v>
      </c>
      <c r="F189" s="8">
        <v>0</v>
      </c>
      <c r="G189" s="8">
        <v>0</v>
      </c>
      <c r="H189" s="8">
        <v>0</v>
      </c>
      <c r="I189" s="8">
        <v>0</v>
      </c>
      <c r="J189" s="8">
        <v>0</v>
      </c>
      <c r="K189" s="8">
        <v>0</v>
      </c>
      <c r="L189" s="8">
        <v>0</v>
      </c>
      <c r="M189" s="8">
        <v>0</v>
      </c>
      <c r="N189" s="8">
        <v>0</v>
      </c>
      <c r="O189" s="8">
        <v>0</v>
      </c>
      <c r="P189" s="8">
        <v>0</v>
      </c>
      <c r="Q189" s="8">
        <v>0</v>
      </c>
      <c r="R189" s="8">
        <v>0</v>
      </c>
      <c r="S189" s="8">
        <v>0</v>
      </c>
      <c r="T189" s="8">
        <v>0</v>
      </c>
      <c r="U189" s="8">
        <v>0</v>
      </c>
      <c r="V189" s="8">
        <v>0</v>
      </c>
      <c r="W189" s="8">
        <v>0</v>
      </c>
      <c r="X189" s="8">
        <v>0</v>
      </c>
      <c r="Y189" s="8">
        <v>0</v>
      </c>
      <c r="Z189" s="8">
        <v>0</v>
      </c>
      <c r="AA189" s="8">
        <v>0</v>
      </c>
      <c r="AB189" s="8">
        <v>0</v>
      </c>
      <c r="AC189" s="8">
        <v>0</v>
      </c>
      <c r="AD189" s="8">
        <v>0</v>
      </c>
      <c r="AE189" s="8">
        <v>0</v>
      </c>
      <c r="AF189" s="8">
        <v>1</v>
      </c>
      <c r="AG189" s="8">
        <f>-$D$146/$D$148/$D$148*(1)</f>
        <v>-57.600000000000009</v>
      </c>
      <c r="AH189" s="8">
        <v>-2</v>
      </c>
      <c r="AI189" s="8">
        <f>-$D$146/$D$148/$D$148*(-2)+1</f>
        <v>116.20000000000002</v>
      </c>
      <c r="AJ189" s="8">
        <v>1</v>
      </c>
      <c r="AK189" s="8">
        <f>-$D$146/$D$148/$D$148*(1)</f>
        <v>-57.600000000000009</v>
      </c>
      <c r="AL189" s="8">
        <v>0</v>
      </c>
      <c r="AM189" s="8">
        <v>0</v>
      </c>
      <c r="AN189" s="8">
        <v>0</v>
      </c>
      <c r="AO189" s="8">
        <v>0</v>
      </c>
      <c r="AP189" s="8">
        <v>0</v>
      </c>
      <c r="AQ189" s="8">
        <v>0</v>
      </c>
      <c r="AR189" s="8">
        <v>0</v>
      </c>
      <c r="AS189" s="8">
        <v>0</v>
      </c>
      <c r="AT189" s="8">
        <v>0</v>
      </c>
      <c r="AU189" s="8">
        <v>0</v>
      </c>
      <c r="AV189" s="8">
        <v>0</v>
      </c>
      <c r="AW189" s="8">
        <v>0</v>
      </c>
      <c r="AX189" s="8">
        <v>0</v>
      </c>
      <c r="AY189" s="8">
        <v>0</v>
      </c>
      <c r="AZ189" s="8">
        <v>0</v>
      </c>
      <c r="BA189" s="8">
        <v>0</v>
      </c>
      <c r="BB189" s="8">
        <v>0</v>
      </c>
      <c r="BC189" s="8">
        <v>0</v>
      </c>
      <c r="BE189" s="8"/>
    </row>
    <row r="190" spans="1:57" x14ac:dyDescent="0.25">
      <c r="A190" s="3" t="s">
        <v>52</v>
      </c>
      <c r="B190" s="8">
        <v>0</v>
      </c>
      <c r="C190" s="8">
        <v>0</v>
      </c>
      <c r="D190" s="8">
        <v>0</v>
      </c>
      <c r="E190" s="8">
        <v>0</v>
      </c>
      <c r="F190" s="8">
        <v>0</v>
      </c>
      <c r="G190" s="8">
        <v>0</v>
      </c>
      <c r="H190" s="8">
        <v>0</v>
      </c>
      <c r="I190" s="8">
        <v>0</v>
      </c>
      <c r="J190" s="8">
        <v>0</v>
      </c>
      <c r="K190" s="8">
        <v>0</v>
      </c>
      <c r="L190" s="8">
        <v>0</v>
      </c>
      <c r="M190" s="8">
        <v>0</v>
      </c>
      <c r="N190" s="8">
        <v>0</v>
      </c>
      <c r="O190" s="8">
        <v>0</v>
      </c>
      <c r="P190" s="8">
        <v>0</v>
      </c>
      <c r="Q190" s="8">
        <v>0</v>
      </c>
      <c r="R190" s="8">
        <v>0</v>
      </c>
      <c r="S190" s="8">
        <v>0</v>
      </c>
      <c r="T190" s="8">
        <v>0</v>
      </c>
      <c r="U190" s="8">
        <v>0</v>
      </c>
      <c r="V190" s="8">
        <v>0</v>
      </c>
      <c r="W190" s="8">
        <v>0</v>
      </c>
      <c r="X190" s="8">
        <v>0</v>
      </c>
      <c r="Y190" s="8">
        <v>0</v>
      </c>
      <c r="Z190" s="8">
        <v>0</v>
      </c>
      <c r="AA190" s="8">
        <v>0</v>
      </c>
      <c r="AB190" s="8">
        <v>0</v>
      </c>
      <c r="AC190" s="8">
        <v>0</v>
      </c>
      <c r="AD190" s="8">
        <v>0</v>
      </c>
      <c r="AE190" s="8">
        <v>0</v>
      </c>
      <c r="AF190" s="8">
        <v>0</v>
      </c>
      <c r="AG190" s="8">
        <v>0</v>
      </c>
      <c r="AH190" s="8">
        <f>$D$153</f>
        <v>-3.4349227975329182E-3</v>
      </c>
      <c r="AI190" s="8">
        <v>1</v>
      </c>
      <c r="AJ190" s="8">
        <f>-2*$D$153</f>
        <v>6.8698455950658363E-3</v>
      </c>
      <c r="AK190" s="8">
        <v>-2</v>
      </c>
      <c r="AL190" s="8">
        <f>$D$153</f>
        <v>-3.4349227975329182E-3</v>
      </c>
      <c r="AM190" s="8">
        <v>1</v>
      </c>
      <c r="AN190" s="8">
        <v>0</v>
      </c>
      <c r="AO190" s="8">
        <v>0</v>
      </c>
      <c r="AP190" s="8">
        <v>0</v>
      </c>
      <c r="AQ190" s="8">
        <v>0</v>
      </c>
      <c r="AR190" s="8">
        <v>0</v>
      </c>
      <c r="AS190" s="8">
        <v>0</v>
      </c>
      <c r="AT190" s="8">
        <v>0</v>
      </c>
      <c r="AU190" s="8">
        <v>0</v>
      </c>
      <c r="AV190" s="8">
        <v>0</v>
      </c>
      <c r="AW190" s="8">
        <v>0</v>
      </c>
      <c r="AX190" s="8">
        <v>0</v>
      </c>
      <c r="AY190" s="8">
        <v>0</v>
      </c>
      <c r="AZ190" s="8">
        <v>0</v>
      </c>
      <c r="BA190" s="8">
        <v>0</v>
      </c>
      <c r="BB190" s="8">
        <v>0</v>
      </c>
      <c r="BC190" s="8">
        <v>0</v>
      </c>
      <c r="BE190" s="8"/>
    </row>
    <row r="191" spans="1:57" x14ac:dyDescent="0.25">
      <c r="A191" s="3" t="s">
        <v>53</v>
      </c>
      <c r="B191" s="8">
        <v>0</v>
      </c>
      <c r="C191" s="8">
        <v>0</v>
      </c>
      <c r="D191" s="8">
        <v>0</v>
      </c>
      <c r="E191" s="8">
        <v>0</v>
      </c>
      <c r="F191" s="8">
        <v>0</v>
      </c>
      <c r="G191" s="8">
        <v>0</v>
      </c>
      <c r="H191" s="8">
        <v>0</v>
      </c>
      <c r="I191" s="8">
        <v>0</v>
      </c>
      <c r="J191" s="8">
        <v>0</v>
      </c>
      <c r="K191" s="8">
        <v>0</v>
      </c>
      <c r="L191" s="8">
        <v>0</v>
      </c>
      <c r="M191" s="8">
        <v>0</v>
      </c>
      <c r="N191" s="8">
        <v>0</v>
      </c>
      <c r="O191" s="8">
        <v>0</v>
      </c>
      <c r="P191" s="8">
        <v>0</v>
      </c>
      <c r="Q191" s="8">
        <v>0</v>
      </c>
      <c r="R191" s="8">
        <v>0</v>
      </c>
      <c r="S191" s="8">
        <v>0</v>
      </c>
      <c r="T191" s="8">
        <v>0</v>
      </c>
      <c r="U191" s="8">
        <v>0</v>
      </c>
      <c r="V191" s="8">
        <v>0</v>
      </c>
      <c r="W191" s="8">
        <v>0</v>
      </c>
      <c r="X191" s="8">
        <v>0</v>
      </c>
      <c r="Y191" s="8">
        <v>0</v>
      </c>
      <c r="Z191" s="8">
        <v>0</v>
      </c>
      <c r="AA191" s="8">
        <v>0</v>
      </c>
      <c r="AB191" s="8">
        <v>0</v>
      </c>
      <c r="AC191" s="8">
        <v>0</v>
      </c>
      <c r="AD191" s="8">
        <v>0</v>
      </c>
      <c r="AE191" s="8">
        <v>0</v>
      </c>
      <c r="AF191" s="8">
        <v>0</v>
      </c>
      <c r="AG191" s="8">
        <v>0</v>
      </c>
      <c r="AH191" s="8">
        <v>1</v>
      </c>
      <c r="AI191" s="8">
        <f>-$D$146/$D$148/$D$148*(1)</f>
        <v>-57.600000000000009</v>
      </c>
      <c r="AJ191" s="8">
        <v>-2</v>
      </c>
      <c r="AK191" s="8">
        <f>-$D$146/$D$148/$D$148*(-2)+1</f>
        <v>116.20000000000002</v>
      </c>
      <c r="AL191" s="8">
        <v>1</v>
      </c>
      <c r="AM191" s="8">
        <f>-$D$146/$D$148/$D$148*(1)</f>
        <v>-57.600000000000009</v>
      </c>
      <c r="AN191" s="8">
        <v>0</v>
      </c>
      <c r="AO191" s="8">
        <v>0</v>
      </c>
      <c r="AP191" s="8">
        <v>0</v>
      </c>
      <c r="AQ191" s="8">
        <v>0</v>
      </c>
      <c r="AR191" s="8">
        <v>0</v>
      </c>
      <c r="AS191" s="8">
        <v>0</v>
      </c>
      <c r="AT191" s="8">
        <v>0</v>
      </c>
      <c r="AU191" s="8">
        <v>0</v>
      </c>
      <c r="AV191" s="8">
        <v>0</v>
      </c>
      <c r="AW191" s="8">
        <v>0</v>
      </c>
      <c r="AX191" s="8">
        <v>0</v>
      </c>
      <c r="AY191" s="8">
        <v>0</v>
      </c>
      <c r="AZ191" s="8">
        <v>0</v>
      </c>
      <c r="BA191" s="8">
        <v>0</v>
      </c>
      <c r="BB191" s="8">
        <v>0</v>
      </c>
      <c r="BC191" s="8">
        <v>0</v>
      </c>
      <c r="BE191" s="8"/>
    </row>
    <row r="192" spans="1:57" x14ac:dyDescent="0.25">
      <c r="A192" s="3" t="s">
        <v>66</v>
      </c>
      <c r="B192" s="8">
        <v>0</v>
      </c>
      <c r="C192" s="8">
        <v>0</v>
      </c>
      <c r="D192" s="8">
        <v>0</v>
      </c>
      <c r="E192" s="8">
        <v>0</v>
      </c>
      <c r="F192" s="8">
        <v>0</v>
      </c>
      <c r="G192" s="8">
        <v>0</v>
      </c>
      <c r="H192" s="8">
        <v>0</v>
      </c>
      <c r="I192" s="8">
        <v>0</v>
      </c>
      <c r="J192" s="8">
        <v>0</v>
      </c>
      <c r="K192" s="8">
        <v>0</v>
      </c>
      <c r="L192" s="8">
        <v>0</v>
      </c>
      <c r="M192" s="8">
        <v>0</v>
      </c>
      <c r="N192" s="8">
        <v>0</v>
      </c>
      <c r="O192" s="8">
        <v>0</v>
      </c>
      <c r="P192" s="8">
        <v>0</v>
      </c>
      <c r="Q192" s="8">
        <v>0</v>
      </c>
      <c r="R192" s="8">
        <v>0</v>
      </c>
      <c r="S192" s="8">
        <v>0</v>
      </c>
      <c r="T192" s="8">
        <v>0</v>
      </c>
      <c r="U192" s="8">
        <v>0</v>
      </c>
      <c r="V192" s="8">
        <v>0</v>
      </c>
      <c r="W192" s="8">
        <v>0</v>
      </c>
      <c r="X192" s="8">
        <v>0</v>
      </c>
      <c r="Y192" s="8">
        <v>0</v>
      </c>
      <c r="Z192" s="8">
        <v>0</v>
      </c>
      <c r="AA192" s="8">
        <v>0</v>
      </c>
      <c r="AB192" s="8">
        <v>0</v>
      </c>
      <c r="AC192" s="8">
        <v>0</v>
      </c>
      <c r="AD192" s="8">
        <v>0</v>
      </c>
      <c r="AE192" s="8">
        <v>0</v>
      </c>
      <c r="AF192" s="8">
        <v>0</v>
      </c>
      <c r="AG192" s="8">
        <v>0</v>
      </c>
      <c r="AH192" s="8">
        <v>0</v>
      </c>
      <c r="AI192" s="8">
        <v>0</v>
      </c>
      <c r="AJ192" s="8">
        <f>$D$153</f>
        <v>-3.4349227975329182E-3</v>
      </c>
      <c r="AK192" s="8">
        <v>1</v>
      </c>
      <c r="AL192" s="8">
        <f>-2*$D$153</f>
        <v>6.8698455950658363E-3</v>
      </c>
      <c r="AM192" s="8">
        <v>-2</v>
      </c>
      <c r="AN192" s="8">
        <f>$D$153</f>
        <v>-3.4349227975329182E-3</v>
      </c>
      <c r="AO192" s="8">
        <v>1</v>
      </c>
      <c r="AP192" s="8">
        <v>0</v>
      </c>
      <c r="AQ192" s="8">
        <v>0</v>
      </c>
      <c r="AR192" s="8">
        <v>0</v>
      </c>
      <c r="AS192" s="8">
        <v>0</v>
      </c>
      <c r="AT192" s="8">
        <v>0</v>
      </c>
      <c r="AU192" s="8">
        <v>0</v>
      </c>
      <c r="AV192" s="8">
        <v>0</v>
      </c>
      <c r="AW192" s="8">
        <v>0</v>
      </c>
      <c r="AX192" s="8">
        <v>0</v>
      </c>
      <c r="AY192" s="8">
        <v>0</v>
      </c>
      <c r="AZ192" s="8">
        <v>0</v>
      </c>
      <c r="BA192" s="8">
        <v>0</v>
      </c>
      <c r="BB192" s="8">
        <v>0</v>
      </c>
      <c r="BC192" s="8">
        <v>0</v>
      </c>
      <c r="BE192" s="8"/>
    </row>
    <row r="193" spans="1:57" x14ac:dyDescent="0.25">
      <c r="A193" s="3" t="s">
        <v>67</v>
      </c>
      <c r="B193" s="8">
        <v>0</v>
      </c>
      <c r="C193" s="8">
        <v>0</v>
      </c>
      <c r="D193" s="8">
        <v>0</v>
      </c>
      <c r="E193" s="8">
        <v>0</v>
      </c>
      <c r="F193" s="8">
        <v>0</v>
      </c>
      <c r="G193" s="8">
        <v>0</v>
      </c>
      <c r="H193" s="8">
        <v>0</v>
      </c>
      <c r="I193" s="8">
        <v>0</v>
      </c>
      <c r="J193" s="8">
        <v>0</v>
      </c>
      <c r="K193" s="8">
        <v>0</v>
      </c>
      <c r="L193" s="8">
        <v>0</v>
      </c>
      <c r="M193" s="8">
        <v>0</v>
      </c>
      <c r="N193" s="8">
        <v>0</v>
      </c>
      <c r="O193" s="8">
        <v>0</v>
      </c>
      <c r="P193" s="8">
        <v>0</v>
      </c>
      <c r="Q193" s="8">
        <v>0</v>
      </c>
      <c r="R193" s="8">
        <v>0</v>
      </c>
      <c r="S193" s="8">
        <v>0</v>
      </c>
      <c r="T193" s="8">
        <v>0</v>
      </c>
      <c r="U193" s="8">
        <v>0</v>
      </c>
      <c r="V193" s="8">
        <v>0</v>
      </c>
      <c r="W193" s="8">
        <v>0</v>
      </c>
      <c r="X193" s="8">
        <v>0</v>
      </c>
      <c r="Y193" s="8">
        <v>0</v>
      </c>
      <c r="Z193" s="8">
        <v>0</v>
      </c>
      <c r="AA193" s="8">
        <v>0</v>
      </c>
      <c r="AB193" s="8">
        <v>0</v>
      </c>
      <c r="AC193" s="8">
        <v>0</v>
      </c>
      <c r="AD193" s="8">
        <v>0</v>
      </c>
      <c r="AE193" s="8">
        <v>0</v>
      </c>
      <c r="AF193" s="8">
        <v>0</v>
      </c>
      <c r="AG193" s="8">
        <v>0</v>
      </c>
      <c r="AH193" s="8">
        <v>0</v>
      </c>
      <c r="AI193" s="8">
        <v>0</v>
      </c>
      <c r="AJ193" s="8">
        <v>1</v>
      </c>
      <c r="AK193" s="8">
        <f>-$D$146/$D$148/$D$148*(1)</f>
        <v>-57.600000000000009</v>
      </c>
      <c r="AL193" s="8">
        <v>-2</v>
      </c>
      <c r="AM193" s="8">
        <f>-$D$146/$D$148/$D$148*(-2)+1</f>
        <v>116.20000000000002</v>
      </c>
      <c r="AN193" s="8">
        <v>1</v>
      </c>
      <c r="AO193" s="8">
        <f>-$D$146/$D$148/$D$148*(1)</f>
        <v>-57.600000000000009</v>
      </c>
      <c r="AP193" s="8">
        <v>0</v>
      </c>
      <c r="AQ193" s="8">
        <v>0</v>
      </c>
      <c r="AR193" s="8">
        <v>0</v>
      </c>
      <c r="AS193" s="8">
        <v>0</v>
      </c>
      <c r="AT193" s="8">
        <v>0</v>
      </c>
      <c r="AU193" s="8">
        <v>0</v>
      </c>
      <c r="AV193" s="8">
        <v>0</v>
      </c>
      <c r="AW193" s="8">
        <v>0</v>
      </c>
      <c r="AX193" s="8">
        <v>0</v>
      </c>
      <c r="AY193" s="8">
        <v>0</v>
      </c>
      <c r="AZ193" s="8">
        <v>0</v>
      </c>
      <c r="BA193" s="8">
        <v>0</v>
      </c>
      <c r="BB193" s="8">
        <v>0</v>
      </c>
      <c r="BC193" s="8">
        <v>0</v>
      </c>
      <c r="BE193" s="8"/>
    </row>
    <row r="194" spans="1:57" x14ac:dyDescent="0.25">
      <c r="A194" s="3" t="s">
        <v>68</v>
      </c>
      <c r="B194" s="8">
        <v>0</v>
      </c>
      <c r="C194" s="8">
        <v>0</v>
      </c>
      <c r="D194" s="8">
        <v>0</v>
      </c>
      <c r="E194" s="8">
        <v>0</v>
      </c>
      <c r="F194" s="8">
        <v>0</v>
      </c>
      <c r="G194" s="8">
        <v>0</v>
      </c>
      <c r="H194" s="8">
        <v>0</v>
      </c>
      <c r="I194" s="8">
        <v>0</v>
      </c>
      <c r="J194" s="8">
        <v>0</v>
      </c>
      <c r="K194" s="8">
        <v>0</v>
      </c>
      <c r="L194" s="8">
        <v>0</v>
      </c>
      <c r="M194" s="8">
        <v>0</v>
      </c>
      <c r="N194" s="8">
        <v>0</v>
      </c>
      <c r="O194" s="8">
        <v>0</v>
      </c>
      <c r="P194" s="8">
        <v>0</v>
      </c>
      <c r="Q194" s="8">
        <v>0</v>
      </c>
      <c r="R194" s="8">
        <v>0</v>
      </c>
      <c r="S194" s="8">
        <v>0</v>
      </c>
      <c r="T194" s="8">
        <v>0</v>
      </c>
      <c r="U194" s="8">
        <v>0</v>
      </c>
      <c r="V194" s="8">
        <v>0</v>
      </c>
      <c r="W194" s="8">
        <v>0</v>
      </c>
      <c r="X194" s="8">
        <v>0</v>
      </c>
      <c r="Y194" s="8">
        <v>0</v>
      </c>
      <c r="Z194" s="8">
        <v>0</v>
      </c>
      <c r="AA194" s="8">
        <v>0</v>
      </c>
      <c r="AB194" s="8">
        <v>0</v>
      </c>
      <c r="AC194" s="8">
        <v>0</v>
      </c>
      <c r="AD194" s="8">
        <v>0</v>
      </c>
      <c r="AE194" s="8">
        <v>0</v>
      </c>
      <c r="AF194" s="8">
        <v>0</v>
      </c>
      <c r="AG194" s="8">
        <v>0</v>
      </c>
      <c r="AH194" s="8">
        <v>0</v>
      </c>
      <c r="AI194" s="8">
        <v>0</v>
      </c>
      <c r="AJ194" s="8">
        <v>0</v>
      </c>
      <c r="AK194" s="8">
        <v>0</v>
      </c>
      <c r="AL194" s="8">
        <f>$D$153</f>
        <v>-3.4349227975329182E-3</v>
      </c>
      <c r="AM194" s="8">
        <v>1</v>
      </c>
      <c r="AN194" s="8">
        <f>-2*$D$153</f>
        <v>6.8698455950658363E-3</v>
      </c>
      <c r="AO194" s="8">
        <v>-2</v>
      </c>
      <c r="AP194" s="8">
        <f>$D$153</f>
        <v>-3.4349227975329182E-3</v>
      </c>
      <c r="AQ194" s="8">
        <v>1</v>
      </c>
      <c r="AR194" s="8">
        <v>0</v>
      </c>
      <c r="AS194" s="8">
        <v>0</v>
      </c>
      <c r="AT194" s="8">
        <v>0</v>
      </c>
      <c r="AU194" s="8">
        <v>0</v>
      </c>
      <c r="AV194" s="8">
        <v>0</v>
      </c>
      <c r="AW194" s="8">
        <v>0</v>
      </c>
      <c r="AX194" s="8">
        <v>0</v>
      </c>
      <c r="AY194" s="8">
        <v>0</v>
      </c>
      <c r="AZ194" s="8">
        <v>0</v>
      </c>
      <c r="BA194" s="8">
        <v>0</v>
      </c>
      <c r="BB194" s="8">
        <v>0</v>
      </c>
      <c r="BC194" s="8">
        <v>0</v>
      </c>
      <c r="BE194" s="8"/>
    </row>
    <row r="195" spans="1:57" x14ac:dyDescent="0.25">
      <c r="A195" s="3" t="s">
        <v>69</v>
      </c>
      <c r="B195" s="8">
        <v>0</v>
      </c>
      <c r="C195" s="8">
        <v>0</v>
      </c>
      <c r="D195" s="8">
        <v>0</v>
      </c>
      <c r="E195" s="8">
        <v>0</v>
      </c>
      <c r="F195" s="8">
        <v>0</v>
      </c>
      <c r="G195" s="8">
        <v>0</v>
      </c>
      <c r="H195" s="8">
        <v>0</v>
      </c>
      <c r="I195" s="8">
        <v>0</v>
      </c>
      <c r="J195" s="8">
        <v>0</v>
      </c>
      <c r="K195" s="8">
        <v>0</v>
      </c>
      <c r="L195" s="8">
        <v>0</v>
      </c>
      <c r="M195" s="8">
        <v>0</v>
      </c>
      <c r="N195" s="8">
        <v>0</v>
      </c>
      <c r="O195" s="8">
        <v>0</v>
      </c>
      <c r="P195" s="8">
        <v>0</v>
      </c>
      <c r="Q195" s="8">
        <v>0</v>
      </c>
      <c r="R195" s="8">
        <v>0</v>
      </c>
      <c r="S195" s="8">
        <v>0</v>
      </c>
      <c r="T195" s="8">
        <v>0</v>
      </c>
      <c r="U195" s="8">
        <v>0</v>
      </c>
      <c r="V195" s="8">
        <v>0</v>
      </c>
      <c r="W195" s="8">
        <v>0</v>
      </c>
      <c r="X195" s="8">
        <v>0</v>
      </c>
      <c r="Y195" s="8">
        <v>0</v>
      </c>
      <c r="Z195" s="8">
        <v>0</v>
      </c>
      <c r="AA195" s="8">
        <v>0</v>
      </c>
      <c r="AB195" s="8">
        <v>0</v>
      </c>
      <c r="AC195" s="8">
        <v>0</v>
      </c>
      <c r="AD195" s="8">
        <v>0</v>
      </c>
      <c r="AE195" s="8">
        <v>0</v>
      </c>
      <c r="AF195" s="8">
        <v>0</v>
      </c>
      <c r="AG195" s="8">
        <v>0</v>
      </c>
      <c r="AH195" s="8">
        <v>0</v>
      </c>
      <c r="AI195" s="8">
        <v>0</v>
      </c>
      <c r="AJ195" s="8">
        <v>0</v>
      </c>
      <c r="AK195" s="8">
        <v>0</v>
      </c>
      <c r="AL195" s="8">
        <v>1</v>
      </c>
      <c r="AM195" s="8">
        <f>-$D$146/$D$148/$D$148*(1)</f>
        <v>-57.600000000000009</v>
      </c>
      <c r="AN195" s="8">
        <v>-2</v>
      </c>
      <c r="AO195" s="8">
        <f>-$D$146/$D$148/$D$148*(-2)+1</f>
        <v>116.20000000000002</v>
      </c>
      <c r="AP195" s="8">
        <v>1</v>
      </c>
      <c r="AQ195" s="8">
        <f>-$D$146/$D$148/$D$148*(1)</f>
        <v>-57.600000000000009</v>
      </c>
      <c r="AR195" s="8">
        <v>0</v>
      </c>
      <c r="AS195" s="8">
        <v>0</v>
      </c>
      <c r="AT195" s="8">
        <v>0</v>
      </c>
      <c r="AU195" s="8">
        <v>0</v>
      </c>
      <c r="AV195" s="8">
        <v>0</v>
      </c>
      <c r="AW195" s="8">
        <v>0</v>
      </c>
      <c r="AX195" s="8">
        <v>0</v>
      </c>
      <c r="AY195" s="8">
        <v>0</v>
      </c>
      <c r="AZ195" s="8">
        <v>0</v>
      </c>
      <c r="BA195" s="8">
        <v>0</v>
      </c>
      <c r="BB195" s="8">
        <v>0</v>
      </c>
      <c r="BC195" s="8">
        <v>0</v>
      </c>
      <c r="BE195" s="8"/>
    </row>
    <row r="196" spans="1:57" x14ac:dyDescent="0.25">
      <c r="A196" s="3" t="s">
        <v>70</v>
      </c>
      <c r="B196" s="8">
        <v>0</v>
      </c>
      <c r="C196" s="8">
        <v>0</v>
      </c>
      <c r="D196" s="8">
        <v>0</v>
      </c>
      <c r="E196" s="8">
        <v>0</v>
      </c>
      <c r="F196" s="8">
        <v>0</v>
      </c>
      <c r="G196" s="8">
        <v>0</v>
      </c>
      <c r="H196" s="8">
        <v>0</v>
      </c>
      <c r="I196" s="8">
        <v>0</v>
      </c>
      <c r="J196" s="8">
        <v>0</v>
      </c>
      <c r="K196" s="8">
        <v>0</v>
      </c>
      <c r="L196" s="8">
        <v>0</v>
      </c>
      <c r="M196" s="8">
        <v>0</v>
      </c>
      <c r="N196" s="8">
        <v>0</v>
      </c>
      <c r="O196" s="8">
        <v>0</v>
      </c>
      <c r="P196" s="8">
        <v>0</v>
      </c>
      <c r="Q196" s="8">
        <v>0</v>
      </c>
      <c r="R196" s="8">
        <v>0</v>
      </c>
      <c r="S196" s="8">
        <v>0</v>
      </c>
      <c r="T196" s="8">
        <v>0</v>
      </c>
      <c r="U196" s="8">
        <v>0</v>
      </c>
      <c r="V196" s="8">
        <v>0</v>
      </c>
      <c r="W196" s="8">
        <v>0</v>
      </c>
      <c r="X196" s="8">
        <v>0</v>
      </c>
      <c r="Y196" s="8">
        <v>0</v>
      </c>
      <c r="Z196" s="8">
        <v>0</v>
      </c>
      <c r="AA196" s="8">
        <v>0</v>
      </c>
      <c r="AB196" s="8">
        <v>0</v>
      </c>
      <c r="AC196" s="8">
        <v>0</v>
      </c>
      <c r="AD196" s="8">
        <v>0</v>
      </c>
      <c r="AE196" s="8">
        <v>0</v>
      </c>
      <c r="AF196" s="8">
        <v>0</v>
      </c>
      <c r="AG196" s="8">
        <v>0</v>
      </c>
      <c r="AH196" s="8">
        <v>0</v>
      </c>
      <c r="AI196" s="8">
        <v>0</v>
      </c>
      <c r="AJ196" s="8">
        <v>0</v>
      </c>
      <c r="AK196" s="8">
        <v>0</v>
      </c>
      <c r="AL196" s="8">
        <v>0</v>
      </c>
      <c r="AM196" s="8">
        <v>0</v>
      </c>
      <c r="AN196" s="8">
        <f>$D$153</f>
        <v>-3.4349227975329182E-3</v>
      </c>
      <c r="AO196" s="8">
        <v>1</v>
      </c>
      <c r="AP196" s="8">
        <f>-2*$D$153</f>
        <v>6.8698455950658363E-3</v>
      </c>
      <c r="AQ196" s="8">
        <v>-2</v>
      </c>
      <c r="AR196" s="8">
        <f>$D$153</f>
        <v>-3.4349227975329182E-3</v>
      </c>
      <c r="AS196" s="8">
        <v>1</v>
      </c>
      <c r="AT196" s="8">
        <v>0</v>
      </c>
      <c r="AU196" s="8">
        <v>0</v>
      </c>
      <c r="AV196" s="8">
        <v>0</v>
      </c>
      <c r="AW196" s="8">
        <v>0</v>
      </c>
      <c r="AX196" s="8">
        <v>0</v>
      </c>
      <c r="AY196" s="8">
        <v>0</v>
      </c>
      <c r="AZ196" s="8">
        <v>0</v>
      </c>
      <c r="BA196" s="8">
        <v>0</v>
      </c>
      <c r="BB196" s="8">
        <v>0</v>
      </c>
      <c r="BC196" s="8">
        <v>0</v>
      </c>
      <c r="BE196" s="8"/>
    </row>
    <row r="197" spans="1:57" x14ac:dyDescent="0.25">
      <c r="A197" s="3" t="s">
        <v>71</v>
      </c>
      <c r="B197" s="8">
        <v>0</v>
      </c>
      <c r="C197" s="8">
        <v>0</v>
      </c>
      <c r="D197" s="8">
        <v>0</v>
      </c>
      <c r="E197" s="8">
        <v>0</v>
      </c>
      <c r="F197" s="8">
        <v>0</v>
      </c>
      <c r="G197" s="8">
        <v>0</v>
      </c>
      <c r="H197" s="8"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  <c r="N197" s="8">
        <v>0</v>
      </c>
      <c r="O197" s="8">
        <v>0</v>
      </c>
      <c r="P197" s="8">
        <v>0</v>
      </c>
      <c r="Q197" s="8">
        <v>0</v>
      </c>
      <c r="R197" s="8">
        <v>0</v>
      </c>
      <c r="S197" s="8">
        <v>0</v>
      </c>
      <c r="T197" s="8">
        <v>0</v>
      </c>
      <c r="U197" s="8">
        <v>0</v>
      </c>
      <c r="V197" s="8">
        <v>0</v>
      </c>
      <c r="W197" s="8">
        <v>0</v>
      </c>
      <c r="X197" s="8">
        <v>0</v>
      </c>
      <c r="Y197" s="8">
        <v>0</v>
      </c>
      <c r="Z197" s="8">
        <v>0</v>
      </c>
      <c r="AA197" s="8">
        <v>0</v>
      </c>
      <c r="AB197" s="8">
        <v>0</v>
      </c>
      <c r="AC197" s="8">
        <v>0</v>
      </c>
      <c r="AD197" s="8">
        <v>0</v>
      </c>
      <c r="AE197" s="8">
        <v>0</v>
      </c>
      <c r="AF197" s="8">
        <v>0</v>
      </c>
      <c r="AG197" s="8">
        <v>0</v>
      </c>
      <c r="AH197" s="8">
        <v>0</v>
      </c>
      <c r="AI197" s="8">
        <v>0</v>
      </c>
      <c r="AJ197" s="8">
        <v>0</v>
      </c>
      <c r="AK197" s="8">
        <v>0</v>
      </c>
      <c r="AL197" s="8">
        <v>0</v>
      </c>
      <c r="AM197" s="8">
        <v>0</v>
      </c>
      <c r="AN197" s="8">
        <v>1</v>
      </c>
      <c r="AO197" s="8">
        <f>-$D$146/$D$148/$D$148*(1)</f>
        <v>-57.600000000000009</v>
      </c>
      <c r="AP197" s="8">
        <v>-2</v>
      </c>
      <c r="AQ197" s="8">
        <f>-$D$146/$D$148/$D$148*(-2)+1</f>
        <v>116.20000000000002</v>
      </c>
      <c r="AR197" s="8">
        <v>1</v>
      </c>
      <c r="AS197" s="8">
        <f>-$D$146/$D$148/$D$148*(1)</f>
        <v>-57.600000000000009</v>
      </c>
      <c r="AT197" s="8">
        <v>0</v>
      </c>
      <c r="AU197" s="8">
        <v>0</v>
      </c>
      <c r="AV197" s="8">
        <v>0</v>
      </c>
      <c r="AW197" s="8">
        <v>0</v>
      </c>
      <c r="AX197" s="8">
        <v>0</v>
      </c>
      <c r="AY197" s="8">
        <v>0</v>
      </c>
      <c r="AZ197" s="8">
        <v>0</v>
      </c>
      <c r="BA197" s="8">
        <v>0</v>
      </c>
      <c r="BB197" s="8">
        <v>0</v>
      </c>
      <c r="BC197" s="8">
        <v>0</v>
      </c>
      <c r="BE197" s="8"/>
    </row>
    <row r="198" spans="1:57" x14ac:dyDescent="0.25">
      <c r="A198" s="3" t="s">
        <v>72</v>
      </c>
      <c r="B198" s="8">
        <v>0</v>
      </c>
      <c r="C198" s="8">
        <v>0</v>
      </c>
      <c r="D198" s="8">
        <v>0</v>
      </c>
      <c r="E198" s="8">
        <v>0</v>
      </c>
      <c r="F198" s="8">
        <v>0</v>
      </c>
      <c r="G198" s="8">
        <v>0</v>
      </c>
      <c r="H198" s="8">
        <v>0</v>
      </c>
      <c r="I198" s="8">
        <v>0</v>
      </c>
      <c r="J198" s="8">
        <v>0</v>
      </c>
      <c r="K198" s="8">
        <v>0</v>
      </c>
      <c r="L198" s="8">
        <v>0</v>
      </c>
      <c r="M198" s="8">
        <v>0</v>
      </c>
      <c r="N198" s="8">
        <v>0</v>
      </c>
      <c r="O198" s="8">
        <v>0</v>
      </c>
      <c r="P198" s="8">
        <v>0</v>
      </c>
      <c r="Q198" s="8">
        <v>0</v>
      </c>
      <c r="R198" s="8">
        <v>0</v>
      </c>
      <c r="S198" s="8">
        <v>0</v>
      </c>
      <c r="T198" s="8">
        <v>0</v>
      </c>
      <c r="U198" s="8">
        <v>0</v>
      </c>
      <c r="V198" s="8">
        <v>0</v>
      </c>
      <c r="W198" s="8">
        <v>0</v>
      </c>
      <c r="X198" s="8">
        <v>0</v>
      </c>
      <c r="Y198" s="8">
        <v>0</v>
      </c>
      <c r="Z198" s="8">
        <v>0</v>
      </c>
      <c r="AA198" s="8">
        <v>0</v>
      </c>
      <c r="AB198" s="8">
        <v>0</v>
      </c>
      <c r="AC198" s="8">
        <v>0</v>
      </c>
      <c r="AD198" s="8">
        <v>0</v>
      </c>
      <c r="AE198" s="8">
        <v>0</v>
      </c>
      <c r="AF198" s="8">
        <v>0</v>
      </c>
      <c r="AG198" s="8">
        <v>0</v>
      </c>
      <c r="AH198" s="8">
        <v>0</v>
      </c>
      <c r="AI198" s="8">
        <v>0</v>
      </c>
      <c r="AJ198" s="8">
        <v>0</v>
      </c>
      <c r="AK198" s="8">
        <v>0</v>
      </c>
      <c r="AL198" s="8">
        <v>0</v>
      </c>
      <c r="AM198" s="8">
        <v>0</v>
      </c>
      <c r="AN198" s="8">
        <v>0</v>
      </c>
      <c r="AO198" s="8">
        <v>0</v>
      </c>
      <c r="AP198" s="8">
        <f>$D$153</f>
        <v>-3.4349227975329182E-3</v>
      </c>
      <c r="AQ198" s="8">
        <v>1</v>
      </c>
      <c r="AR198" s="8">
        <f>-2*$D$153</f>
        <v>6.8698455950658363E-3</v>
      </c>
      <c r="AS198" s="8">
        <v>-2</v>
      </c>
      <c r="AT198" s="8">
        <f>$D$153</f>
        <v>-3.4349227975329182E-3</v>
      </c>
      <c r="AU198" s="8">
        <v>1</v>
      </c>
      <c r="AV198" s="8">
        <v>0</v>
      </c>
      <c r="AW198" s="8">
        <v>0</v>
      </c>
      <c r="AX198" s="8">
        <v>0</v>
      </c>
      <c r="AY198" s="8">
        <v>0</v>
      </c>
      <c r="AZ198" s="8">
        <v>0</v>
      </c>
      <c r="BA198" s="8">
        <v>0</v>
      </c>
      <c r="BB198" s="8">
        <v>0</v>
      </c>
      <c r="BC198" s="8">
        <v>0</v>
      </c>
      <c r="BE198" s="8"/>
    </row>
    <row r="199" spans="1:57" x14ac:dyDescent="0.25">
      <c r="A199" s="3" t="s">
        <v>73</v>
      </c>
      <c r="B199" s="8">
        <v>0</v>
      </c>
      <c r="C199" s="8">
        <v>0</v>
      </c>
      <c r="D199" s="8">
        <v>0</v>
      </c>
      <c r="E199" s="8">
        <v>0</v>
      </c>
      <c r="F199" s="8">
        <v>0</v>
      </c>
      <c r="G199" s="8">
        <v>0</v>
      </c>
      <c r="H199" s="8">
        <v>0</v>
      </c>
      <c r="I199" s="8">
        <v>0</v>
      </c>
      <c r="J199" s="8">
        <v>0</v>
      </c>
      <c r="K199" s="8">
        <v>0</v>
      </c>
      <c r="L199" s="8">
        <v>0</v>
      </c>
      <c r="M199" s="8">
        <v>0</v>
      </c>
      <c r="N199" s="8">
        <v>0</v>
      </c>
      <c r="O199" s="8">
        <v>0</v>
      </c>
      <c r="P199" s="8">
        <v>0</v>
      </c>
      <c r="Q199" s="8">
        <v>0</v>
      </c>
      <c r="R199" s="8">
        <v>0</v>
      </c>
      <c r="S199" s="8">
        <v>0</v>
      </c>
      <c r="T199" s="8">
        <v>0</v>
      </c>
      <c r="U199" s="8">
        <v>0</v>
      </c>
      <c r="V199" s="8">
        <v>0</v>
      </c>
      <c r="W199" s="8">
        <v>0</v>
      </c>
      <c r="X199" s="8">
        <v>0</v>
      </c>
      <c r="Y199" s="8">
        <v>0</v>
      </c>
      <c r="Z199" s="8">
        <v>0</v>
      </c>
      <c r="AA199" s="8">
        <v>0</v>
      </c>
      <c r="AB199" s="8">
        <v>0</v>
      </c>
      <c r="AC199" s="8">
        <v>0</v>
      </c>
      <c r="AD199" s="8">
        <v>0</v>
      </c>
      <c r="AE199" s="8">
        <v>0</v>
      </c>
      <c r="AF199" s="8">
        <v>0</v>
      </c>
      <c r="AG199" s="8">
        <v>0</v>
      </c>
      <c r="AH199" s="8">
        <v>0</v>
      </c>
      <c r="AI199" s="8">
        <v>0</v>
      </c>
      <c r="AJ199" s="8">
        <v>0</v>
      </c>
      <c r="AK199" s="8">
        <v>0</v>
      </c>
      <c r="AL199" s="8">
        <v>0</v>
      </c>
      <c r="AM199" s="8">
        <v>0</v>
      </c>
      <c r="AN199" s="8">
        <v>0</v>
      </c>
      <c r="AO199" s="8">
        <v>0</v>
      </c>
      <c r="AP199" s="8">
        <v>1</v>
      </c>
      <c r="AQ199" s="8">
        <f>-$D$146/$D$148/$D$148*(1)</f>
        <v>-57.600000000000009</v>
      </c>
      <c r="AR199" s="8">
        <v>-2</v>
      </c>
      <c r="AS199" s="8">
        <f>-$D$146/$D$148/$D$148*(-2)+1</f>
        <v>116.20000000000002</v>
      </c>
      <c r="AT199" s="8">
        <v>1</v>
      </c>
      <c r="AU199" s="8">
        <f>-$D$146/$D$148/$D$148*(1)</f>
        <v>-57.600000000000009</v>
      </c>
      <c r="AV199" s="8">
        <v>0</v>
      </c>
      <c r="AW199" s="8">
        <v>0</v>
      </c>
      <c r="AX199" s="8">
        <v>0</v>
      </c>
      <c r="AY199" s="8">
        <v>0</v>
      </c>
      <c r="AZ199" s="8">
        <v>0</v>
      </c>
      <c r="BA199" s="8">
        <v>0</v>
      </c>
      <c r="BB199" s="8">
        <v>0</v>
      </c>
      <c r="BC199" s="8">
        <v>0</v>
      </c>
      <c r="BE199" s="8"/>
    </row>
    <row r="200" spans="1:57" x14ac:dyDescent="0.25">
      <c r="A200" s="3" t="s">
        <v>74</v>
      </c>
      <c r="B200" s="8">
        <v>0</v>
      </c>
      <c r="C200" s="8">
        <v>0</v>
      </c>
      <c r="D200" s="8">
        <v>0</v>
      </c>
      <c r="E200" s="8">
        <v>0</v>
      </c>
      <c r="F200" s="8">
        <v>0</v>
      </c>
      <c r="G200" s="8">
        <v>0</v>
      </c>
      <c r="H200" s="8">
        <v>0</v>
      </c>
      <c r="I200" s="8">
        <v>0</v>
      </c>
      <c r="J200" s="8">
        <v>0</v>
      </c>
      <c r="K200" s="8">
        <v>0</v>
      </c>
      <c r="L200" s="8">
        <v>0</v>
      </c>
      <c r="M200" s="8">
        <v>0</v>
      </c>
      <c r="N200" s="8">
        <v>0</v>
      </c>
      <c r="O200" s="8">
        <v>0</v>
      </c>
      <c r="P200" s="8">
        <v>0</v>
      </c>
      <c r="Q200" s="8">
        <v>0</v>
      </c>
      <c r="R200" s="8">
        <v>0</v>
      </c>
      <c r="S200" s="8">
        <v>0</v>
      </c>
      <c r="T200" s="8">
        <v>0</v>
      </c>
      <c r="U200" s="8">
        <v>0</v>
      </c>
      <c r="V200" s="8">
        <v>0</v>
      </c>
      <c r="W200" s="8">
        <v>0</v>
      </c>
      <c r="X200" s="8">
        <v>0</v>
      </c>
      <c r="Y200" s="8">
        <v>0</v>
      </c>
      <c r="Z200" s="8">
        <v>0</v>
      </c>
      <c r="AA200" s="8">
        <v>0</v>
      </c>
      <c r="AB200" s="8">
        <v>0</v>
      </c>
      <c r="AC200" s="8">
        <v>0</v>
      </c>
      <c r="AD200" s="8">
        <v>0</v>
      </c>
      <c r="AE200" s="8">
        <v>0</v>
      </c>
      <c r="AF200" s="8">
        <v>0</v>
      </c>
      <c r="AG200" s="8">
        <v>0</v>
      </c>
      <c r="AH200" s="8">
        <v>0</v>
      </c>
      <c r="AI200" s="8">
        <v>0</v>
      </c>
      <c r="AJ200" s="8">
        <v>0</v>
      </c>
      <c r="AK200" s="8">
        <v>0</v>
      </c>
      <c r="AL200" s="8">
        <v>0</v>
      </c>
      <c r="AM200" s="8">
        <v>0</v>
      </c>
      <c r="AN200" s="8">
        <v>0</v>
      </c>
      <c r="AO200" s="8">
        <v>0</v>
      </c>
      <c r="AP200" s="8">
        <v>0</v>
      </c>
      <c r="AQ200" s="8">
        <v>0</v>
      </c>
      <c r="AR200" s="8">
        <f>$D$153</f>
        <v>-3.4349227975329182E-3</v>
      </c>
      <c r="AS200" s="8">
        <v>1</v>
      </c>
      <c r="AT200" s="8">
        <f>-2*$D$153</f>
        <v>6.8698455950658363E-3</v>
      </c>
      <c r="AU200" s="8">
        <v>-2</v>
      </c>
      <c r="AV200" s="8">
        <f>$D$153</f>
        <v>-3.4349227975329182E-3</v>
      </c>
      <c r="AW200" s="8">
        <v>1</v>
      </c>
      <c r="AX200" s="8">
        <v>0</v>
      </c>
      <c r="AY200" s="8">
        <v>0</v>
      </c>
      <c r="AZ200" s="8">
        <v>0</v>
      </c>
      <c r="BA200" s="8">
        <v>0</v>
      </c>
      <c r="BB200" s="8">
        <v>0</v>
      </c>
      <c r="BC200" s="8">
        <v>0</v>
      </c>
      <c r="BE200" s="8"/>
    </row>
    <row r="201" spans="1:57" x14ac:dyDescent="0.25">
      <c r="A201" s="3" t="s">
        <v>75</v>
      </c>
      <c r="B201" s="8">
        <v>0</v>
      </c>
      <c r="C201" s="8">
        <v>0</v>
      </c>
      <c r="D201" s="8">
        <v>0</v>
      </c>
      <c r="E201" s="8">
        <v>0</v>
      </c>
      <c r="F201" s="8">
        <v>0</v>
      </c>
      <c r="G201" s="8">
        <v>0</v>
      </c>
      <c r="H201" s="8">
        <v>0</v>
      </c>
      <c r="I201" s="8">
        <v>0</v>
      </c>
      <c r="J201" s="8">
        <v>0</v>
      </c>
      <c r="K201" s="8">
        <v>0</v>
      </c>
      <c r="L201" s="8">
        <v>0</v>
      </c>
      <c r="M201" s="8">
        <v>0</v>
      </c>
      <c r="N201" s="8">
        <v>0</v>
      </c>
      <c r="O201" s="8">
        <v>0</v>
      </c>
      <c r="P201" s="8">
        <v>0</v>
      </c>
      <c r="Q201" s="8">
        <v>0</v>
      </c>
      <c r="R201" s="8">
        <v>0</v>
      </c>
      <c r="S201" s="8">
        <v>0</v>
      </c>
      <c r="T201" s="8">
        <v>0</v>
      </c>
      <c r="U201" s="8">
        <v>0</v>
      </c>
      <c r="V201" s="8">
        <v>0</v>
      </c>
      <c r="W201" s="8">
        <v>0</v>
      </c>
      <c r="X201" s="8">
        <v>0</v>
      </c>
      <c r="Y201" s="8">
        <v>0</v>
      </c>
      <c r="Z201" s="8">
        <v>0</v>
      </c>
      <c r="AA201" s="8">
        <v>0</v>
      </c>
      <c r="AB201" s="8">
        <v>0</v>
      </c>
      <c r="AC201" s="8">
        <v>0</v>
      </c>
      <c r="AD201" s="8">
        <v>0</v>
      </c>
      <c r="AE201" s="8">
        <v>0</v>
      </c>
      <c r="AF201" s="8">
        <v>0</v>
      </c>
      <c r="AG201" s="8">
        <v>0</v>
      </c>
      <c r="AH201" s="8">
        <v>0</v>
      </c>
      <c r="AI201" s="8">
        <v>0</v>
      </c>
      <c r="AJ201" s="8">
        <v>0</v>
      </c>
      <c r="AK201" s="8">
        <v>0</v>
      </c>
      <c r="AL201" s="8">
        <v>0</v>
      </c>
      <c r="AM201" s="8">
        <v>0</v>
      </c>
      <c r="AN201" s="8">
        <v>0</v>
      </c>
      <c r="AO201" s="8">
        <v>0</v>
      </c>
      <c r="AP201" s="8">
        <v>0</v>
      </c>
      <c r="AQ201" s="8">
        <v>0</v>
      </c>
      <c r="AR201" s="8">
        <v>1</v>
      </c>
      <c r="AS201" s="8">
        <f>-$D$146/$D$148/$D$148*(1)</f>
        <v>-57.600000000000009</v>
      </c>
      <c r="AT201" s="8">
        <v>-2</v>
      </c>
      <c r="AU201" s="8">
        <f>-$D$146/$D$148/$D$148*(-2)+1</f>
        <v>116.20000000000002</v>
      </c>
      <c r="AV201" s="8">
        <v>1</v>
      </c>
      <c r="AW201" s="8">
        <f>-$D$146/$D$148/$D$148*(1)</f>
        <v>-57.600000000000009</v>
      </c>
      <c r="AX201" s="8">
        <v>0</v>
      </c>
      <c r="AY201" s="8">
        <v>0</v>
      </c>
      <c r="AZ201" s="8">
        <v>0</v>
      </c>
      <c r="BA201" s="8">
        <v>0</v>
      </c>
      <c r="BB201" s="8">
        <v>0</v>
      </c>
      <c r="BC201" s="8">
        <v>0</v>
      </c>
      <c r="BE201" s="8"/>
    </row>
    <row r="202" spans="1:57" x14ac:dyDescent="0.25">
      <c r="A202" s="3" t="s">
        <v>76</v>
      </c>
      <c r="B202" s="8">
        <v>0</v>
      </c>
      <c r="C202" s="8">
        <v>0</v>
      </c>
      <c r="D202" s="8">
        <v>0</v>
      </c>
      <c r="E202" s="8">
        <v>0</v>
      </c>
      <c r="F202" s="8">
        <v>0</v>
      </c>
      <c r="G202" s="8">
        <v>0</v>
      </c>
      <c r="H202" s="8">
        <v>0</v>
      </c>
      <c r="I202" s="8">
        <v>0</v>
      </c>
      <c r="J202" s="8">
        <v>0</v>
      </c>
      <c r="K202" s="8">
        <v>0</v>
      </c>
      <c r="L202" s="8">
        <v>0</v>
      </c>
      <c r="M202" s="8">
        <v>0</v>
      </c>
      <c r="N202" s="8">
        <v>0</v>
      </c>
      <c r="O202" s="8">
        <v>0</v>
      </c>
      <c r="P202" s="8">
        <v>0</v>
      </c>
      <c r="Q202" s="8">
        <v>0</v>
      </c>
      <c r="R202" s="8">
        <v>0</v>
      </c>
      <c r="S202" s="8">
        <v>0</v>
      </c>
      <c r="T202" s="8">
        <v>0</v>
      </c>
      <c r="U202" s="8">
        <v>0</v>
      </c>
      <c r="V202" s="8">
        <v>0</v>
      </c>
      <c r="W202" s="8">
        <v>0</v>
      </c>
      <c r="X202" s="8">
        <v>0</v>
      </c>
      <c r="Y202" s="8">
        <v>0</v>
      </c>
      <c r="Z202" s="8">
        <v>0</v>
      </c>
      <c r="AA202" s="8">
        <v>0</v>
      </c>
      <c r="AB202" s="8">
        <v>0</v>
      </c>
      <c r="AC202" s="8">
        <v>0</v>
      </c>
      <c r="AD202" s="8">
        <v>0</v>
      </c>
      <c r="AE202" s="8">
        <v>0</v>
      </c>
      <c r="AF202" s="8">
        <v>0</v>
      </c>
      <c r="AG202" s="8">
        <v>0</v>
      </c>
      <c r="AH202" s="8">
        <v>0</v>
      </c>
      <c r="AI202" s="8">
        <v>0</v>
      </c>
      <c r="AJ202" s="8">
        <v>0</v>
      </c>
      <c r="AK202" s="8">
        <v>0</v>
      </c>
      <c r="AL202" s="8">
        <v>0</v>
      </c>
      <c r="AM202" s="8">
        <v>0</v>
      </c>
      <c r="AN202" s="8">
        <v>0</v>
      </c>
      <c r="AO202" s="8">
        <v>0</v>
      </c>
      <c r="AP202" s="8">
        <v>0</v>
      </c>
      <c r="AQ202" s="8">
        <v>0</v>
      </c>
      <c r="AR202" s="8">
        <v>0</v>
      </c>
      <c r="AS202" s="8">
        <v>0</v>
      </c>
      <c r="AT202" s="8">
        <f>$D$153</f>
        <v>-3.4349227975329182E-3</v>
      </c>
      <c r="AU202" s="8">
        <v>1</v>
      </c>
      <c r="AV202" s="8">
        <f>-2*$D$153</f>
        <v>6.8698455950658363E-3</v>
      </c>
      <c r="AW202" s="8">
        <v>-2</v>
      </c>
      <c r="AX202" s="8">
        <f>$D$153</f>
        <v>-3.4349227975329182E-3</v>
      </c>
      <c r="AY202" s="8">
        <v>1</v>
      </c>
      <c r="AZ202" s="8">
        <v>0</v>
      </c>
      <c r="BA202" s="8">
        <v>0</v>
      </c>
      <c r="BB202" s="8">
        <v>0</v>
      </c>
      <c r="BC202" s="8">
        <v>0</v>
      </c>
      <c r="BE202" s="8"/>
    </row>
    <row r="203" spans="1:57" x14ac:dyDescent="0.25">
      <c r="A203" s="3" t="s">
        <v>77</v>
      </c>
      <c r="B203" s="8">
        <v>0</v>
      </c>
      <c r="C203" s="8">
        <v>0</v>
      </c>
      <c r="D203" s="8">
        <v>0</v>
      </c>
      <c r="E203" s="8">
        <v>0</v>
      </c>
      <c r="F203" s="8">
        <v>0</v>
      </c>
      <c r="G203" s="8">
        <v>0</v>
      </c>
      <c r="H203" s="8">
        <v>0</v>
      </c>
      <c r="I203" s="8">
        <v>0</v>
      </c>
      <c r="J203" s="8">
        <v>0</v>
      </c>
      <c r="K203" s="8">
        <v>0</v>
      </c>
      <c r="L203" s="8">
        <v>0</v>
      </c>
      <c r="M203" s="8">
        <v>0</v>
      </c>
      <c r="N203" s="8">
        <v>0</v>
      </c>
      <c r="O203" s="8">
        <v>0</v>
      </c>
      <c r="P203" s="8">
        <v>0</v>
      </c>
      <c r="Q203" s="8">
        <v>0</v>
      </c>
      <c r="R203" s="8">
        <v>0</v>
      </c>
      <c r="S203" s="8">
        <v>0</v>
      </c>
      <c r="T203" s="8">
        <v>0</v>
      </c>
      <c r="U203" s="8">
        <v>0</v>
      </c>
      <c r="V203" s="8">
        <v>0</v>
      </c>
      <c r="W203" s="8">
        <v>0</v>
      </c>
      <c r="X203" s="8">
        <v>0</v>
      </c>
      <c r="Y203" s="8">
        <v>0</v>
      </c>
      <c r="Z203" s="8">
        <v>0</v>
      </c>
      <c r="AA203" s="8">
        <v>0</v>
      </c>
      <c r="AB203" s="8">
        <v>0</v>
      </c>
      <c r="AC203" s="8">
        <v>0</v>
      </c>
      <c r="AD203" s="8">
        <v>0</v>
      </c>
      <c r="AE203" s="8">
        <v>0</v>
      </c>
      <c r="AF203" s="8">
        <v>0</v>
      </c>
      <c r="AG203" s="8">
        <v>0</v>
      </c>
      <c r="AH203" s="8">
        <v>0</v>
      </c>
      <c r="AI203" s="8">
        <v>0</v>
      </c>
      <c r="AJ203" s="8">
        <v>0</v>
      </c>
      <c r="AK203" s="8">
        <v>0</v>
      </c>
      <c r="AL203" s="8">
        <v>0</v>
      </c>
      <c r="AM203" s="8">
        <v>0</v>
      </c>
      <c r="AN203" s="8">
        <v>0</v>
      </c>
      <c r="AO203" s="8">
        <v>0</v>
      </c>
      <c r="AP203" s="8">
        <v>0</v>
      </c>
      <c r="AQ203" s="8">
        <v>0</v>
      </c>
      <c r="AR203" s="8">
        <v>0</v>
      </c>
      <c r="AS203" s="8">
        <v>0</v>
      </c>
      <c r="AT203" s="8">
        <v>1</v>
      </c>
      <c r="AU203" s="8">
        <f>-$D$146/$D$148/$D$148*(1)</f>
        <v>-57.600000000000009</v>
      </c>
      <c r="AV203" s="8">
        <v>-2</v>
      </c>
      <c r="AW203" s="8">
        <f>-$D$146/$D$148/$D$148*(-2)+1</f>
        <v>116.20000000000002</v>
      </c>
      <c r="AX203" s="8">
        <v>1</v>
      </c>
      <c r="AY203" s="8">
        <f>-$D$146/$D$148/$D$148*(1)</f>
        <v>-57.600000000000009</v>
      </c>
      <c r="AZ203" s="8">
        <v>0</v>
      </c>
      <c r="BA203" s="8">
        <v>0</v>
      </c>
      <c r="BB203" s="8">
        <v>0</v>
      </c>
      <c r="BC203" s="8">
        <v>0</v>
      </c>
      <c r="BE203" s="8"/>
    </row>
    <row r="204" spans="1:57" x14ac:dyDescent="0.25">
      <c r="A204" s="3" t="s">
        <v>78</v>
      </c>
      <c r="B204" s="8">
        <v>0</v>
      </c>
      <c r="C204" s="8">
        <v>0</v>
      </c>
      <c r="D204" s="8">
        <v>0</v>
      </c>
      <c r="E204" s="8">
        <v>0</v>
      </c>
      <c r="F204" s="8">
        <v>0</v>
      </c>
      <c r="G204" s="8">
        <v>0</v>
      </c>
      <c r="H204" s="8">
        <v>0</v>
      </c>
      <c r="I204" s="8">
        <v>0</v>
      </c>
      <c r="J204" s="8">
        <v>0</v>
      </c>
      <c r="K204" s="8">
        <v>0</v>
      </c>
      <c r="L204" s="8">
        <v>0</v>
      </c>
      <c r="M204" s="8">
        <v>0</v>
      </c>
      <c r="N204" s="8">
        <v>0</v>
      </c>
      <c r="O204" s="8">
        <v>0</v>
      </c>
      <c r="P204" s="8">
        <v>0</v>
      </c>
      <c r="Q204" s="8">
        <v>0</v>
      </c>
      <c r="R204" s="8">
        <v>0</v>
      </c>
      <c r="S204" s="8">
        <v>0</v>
      </c>
      <c r="T204" s="8">
        <v>0</v>
      </c>
      <c r="U204" s="8">
        <v>0</v>
      </c>
      <c r="V204" s="8">
        <v>0</v>
      </c>
      <c r="W204" s="8">
        <v>0</v>
      </c>
      <c r="X204" s="8">
        <v>0</v>
      </c>
      <c r="Y204" s="8">
        <v>0</v>
      </c>
      <c r="Z204" s="8">
        <v>0</v>
      </c>
      <c r="AA204" s="8">
        <v>0</v>
      </c>
      <c r="AB204" s="8">
        <v>0</v>
      </c>
      <c r="AC204" s="8">
        <v>0</v>
      </c>
      <c r="AD204" s="8">
        <v>0</v>
      </c>
      <c r="AE204" s="8">
        <v>0</v>
      </c>
      <c r="AF204" s="8">
        <v>0</v>
      </c>
      <c r="AG204" s="8">
        <v>0</v>
      </c>
      <c r="AH204" s="8">
        <v>0</v>
      </c>
      <c r="AI204" s="8">
        <v>0</v>
      </c>
      <c r="AJ204" s="8">
        <v>0</v>
      </c>
      <c r="AK204" s="8">
        <v>0</v>
      </c>
      <c r="AL204" s="8">
        <v>0</v>
      </c>
      <c r="AM204" s="8">
        <v>0</v>
      </c>
      <c r="AN204" s="8">
        <v>0</v>
      </c>
      <c r="AO204" s="8">
        <v>0</v>
      </c>
      <c r="AP204" s="8">
        <v>0</v>
      </c>
      <c r="AQ204" s="8">
        <v>0</v>
      </c>
      <c r="AR204" s="8">
        <v>0</v>
      </c>
      <c r="AS204" s="8">
        <v>0</v>
      </c>
      <c r="AT204" s="8">
        <v>0</v>
      </c>
      <c r="AU204" s="8">
        <v>0</v>
      </c>
      <c r="AV204" s="8">
        <f>$D$153</f>
        <v>-3.4349227975329182E-3</v>
      </c>
      <c r="AW204" s="8">
        <v>1</v>
      </c>
      <c r="AX204" s="8">
        <f>-2*$D$153</f>
        <v>6.8698455950658363E-3</v>
      </c>
      <c r="AY204" s="8">
        <v>-2</v>
      </c>
      <c r="AZ204" s="8">
        <f>$D$153</f>
        <v>-3.4349227975329182E-3</v>
      </c>
      <c r="BA204" s="8">
        <v>1</v>
      </c>
      <c r="BB204" s="8">
        <v>0</v>
      </c>
      <c r="BC204" s="8">
        <v>0</v>
      </c>
      <c r="BE204" s="8"/>
    </row>
    <row r="205" spans="1:57" x14ac:dyDescent="0.25">
      <c r="A205" s="3" t="s">
        <v>79</v>
      </c>
      <c r="B205" s="8">
        <v>0</v>
      </c>
      <c r="C205" s="8">
        <v>0</v>
      </c>
      <c r="D205" s="8">
        <v>0</v>
      </c>
      <c r="E205" s="8">
        <v>0</v>
      </c>
      <c r="F205" s="8">
        <v>0</v>
      </c>
      <c r="G205" s="8">
        <v>0</v>
      </c>
      <c r="H205" s="8">
        <v>0</v>
      </c>
      <c r="I205" s="8">
        <v>0</v>
      </c>
      <c r="J205" s="8">
        <v>0</v>
      </c>
      <c r="K205" s="8">
        <v>0</v>
      </c>
      <c r="L205" s="8">
        <v>0</v>
      </c>
      <c r="M205" s="8">
        <v>0</v>
      </c>
      <c r="N205" s="8">
        <v>0</v>
      </c>
      <c r="O205" s="8">
        <v>0</v>
      </c>
      <c r="P205" s="8">
        <v>0</v>
      </c>
      <c r="Q205" s="8">
        <v>0</v>
      </c>
      <c r="R205" s="8">
        <v>0</v>
      </c>
      <c r="S205" s="8">
        <v>0</v>
      </c>
      <c r="T205" s="8">
        <v>0</v>
      </c>
      <c r="U205" s="8">
        <v>0</v>
      </c>
      <c r="V205" s="8">
        <v>0</v>
      </c>
      <c r="W205" s="8">
        <v>0</v>
      </c>
      <c r="X205" s="8">
        <v>0</v>
      </c>
      <c r="Y205" s="8">
        <v>0</v>
      </c>
      <c r="Z205" s="8">
        <v>0</v>
      </c>
      <c r="AA205" s="8">
        <v>0</v>
      </c>
      <c r="AB205" s="8">
        <v>0</v>
      </c>
      <c r="AC205" s="8">
        <v>0</v>
      </c>
      <c r="AD205" s="8">
        <v>0</v>
      </c>
      <c r="AE205" s="8">
        <v>0</v>
      </c>
      <c r="AF205" s="8">
        <v>0</v>
      </c>
      <c r="AG205" s="8">
        <v>0</v>
      </c>
      <c r="AH205" s="8">
        <v>0</v>
      </c>
      <c r="AI205" s="8">
        <v>0</v>
      </c>
      <c r="AJ205" s="8">
        <v>0</v>
      </c>
      <c r="AK205" s="8">
        <v>0</v>
      </c>
      <c r="AL205" s="8">
        <v>0</v>
      </c>
      <c r="AM205" s="8">
        <v>0</v>
      </c>
      <c r="AN205" s="8">
        <v>0</v>
      </c>
      <c r="AO205" s="8">
        <v>0</v>
      </c>
      <c r="AP205" s="8">
        <v>0</v>
      </c>
      <c r="AQ205" s="8">
        <v>0</v>
      </c>
      <c r="AR205" s="8">
        <v>0</v>
      </c>
      <c r="AS205" s="8">
        <v>0</v>
      </c>
      <c r="AT205" s="8">
        <v>0</v>
      </c>
      <c r="AU205" s="8">
        <v>0</v>
      </c>
      <c r="AV205" s="8">
        <v>1</v>
      </c>
      <c r="AW205" s="8">
        <f>-$D$146/$D$148/$D$148*(1)</f>
        <v>-57.600000000000009</v>
      </c>
      <c r="AX205" s="8">
        <v>-2</v>
      </c>
      <c r="AY205" s="8">
        <f>-$D$146/$D$148/$D$148*(-2)+1</f>
        <v>116.20000000000002</v>
      </c>
      <c r="AZ205" s="8">
        <v>1</v>
      </c>
      <c r="BA205" s="8">
        <f>-$D$146/$D$148/$D$148*(1)</f>
        <v>-57.600000000000009</v>
      </c>
      <c r="BB205" s="8">
        <v>0</v>
      </c>
      <c r="BC205" s="8">
        <v>0</v>
      </c>
      <c r="BE205" s="8"/>
    </row>
    <row r="206" spans="1:57" x14ac:dyDescent="0.25">
      <c r="A206" s="3" t="s">
        <v>80</v>
      </c>
      <c r="B206" s="8">
        <v>0</v>
      </c>
      <c r="C206" s="8">
        <v>0</v>
      </c>
      <c r="D206" s="8">
        <v>0</v>
      </c>
      <c r="E206" s="8">
        <v>0</v>
      </c>
      <c r="F206" s="8">
        <v>0</v>
      </c>
      <c r="G206" s="8">
        <v>0</v>
      </c>
      <c r="H206" s="8">
        <v>0</v>
      </c>
      <c r="I206" s="8">
        <v>0</v>
      </c>
      <c r="J206" s="8">
        <v>0</v>
      </c>
      <c r="K206" s="8">
        <v>0</v>
      </c>
      <c r="L206" s="8">
        <v>0</v>
      </c>
      <c r="M206" s="8">
        <v>0</v>
      </c>
      <c r="N206" s="8">
        <v>0</v>
      </c>
      <c r="O206" s="8">
        <v>0</v>
      </c>
      <c r="P206" s="8">
        <v>0</v>
      </c>
      <c r="Q206" s="8">
        <v>0</v>
      </c>
      <c r="R206" s="8">
        <v>0</v>
      </c>
      <c r="S206" s="8">
        <v>0</v>
      </c>
      <c r="T206" s="8">
        <v>0</v>
      </c>
      <c r="U206" s="8">
        <v>0</v>
      </c>
      <c r="V206" s="8">
        <v>0</v>
      </c>
      <c r="W206" s="8">
        <v>0</v>
      </c>
      <c r="X206" s="8">
        <v>0</v>
      </c>
      <c r="Y206" s="8">
        <v>0</v>
      </c>
      <c r="Z206" s="8">
        <v>0</v>
      </c>
      <c r="AA206" s="8">
        <v>0</v>
      </c>
      <c r="AB206" s="8">
        <v>0</v>
      </c>
      <c r="AC206" s="8">
        <v>0</v>
      </c>
      <c r="AD206" s="8">
        <v>0</v>
      </c>
      <c r="AE206" s="8">
        <v>0</v>
      </c>
      <c r="AF206" s="8">
        <v>0</v>
      </c>
      <c r="AG206" s="8">
        <v>0</v>
      </c>
      <c r="AH206" s="8">
        <v>0</v>
      </c>
      <c r="AI206" s="8">
        <v>0</v>
      </c>
      <c r="AJ206" s="8">
        <v>0</v>
      </c>
      <c r="AK206" s="8">
        <v>0</v>
      </c>
      <c r="AL206" s="8">
        <v>0</v>
      </c>
      <c r="AM206" s="8">
        <v>0</v>
      </c>
      <c r="AN206" s="8">
        <v>0</v>
      </c>
      <c r="AO206" s="8">
        <v>0</v>
      </c>
      <c r="AP206" s="8">
        <v>0</v>
      </c>
      <c r="AQ206" s="8">
        <v>0</v>
      </c>
      <c r="AR206" s="8">
        <v>0</v>
      </c>
      <c r="AS206" s="8">
        <v>0</v>
      </c>
      <c r="AT206" s="8">
        <v>0</v>
      </c>
      <c r="AU206" s="8">
        <v>0</v>
      </c>
      <c r="AV206" s="8">
        <v>0</v>
      </c>
      <c r="AW206" s="8">
        <v>0</v>
      </c>
      <c r="AX206" s="8">
        <f>$D$153</f>
        <v>-3.4349227975329182E-3</v>
      </c>
      <c r="AY206" s="8">
        <v>1</v>
      </c>
      <c r="AZ206" s="8">
        <f>-2*$D$153</f>
        <v>6.8698455950658363E-3</v>
      </c>
      <c r="BA206" s="8">
        <v>-2</v>
      </c>
      <c r="BB206" s="8">
        <f>$D$153</f>
        <v>-3.4349227975329182E-3</v>
      </c>
      <c r="BC206" s="8">
        <v>1</v>
      </c>
      <c r="BE206" s="8"/>
    </row>
    <row r="207" spans="1:57" x14ac:dyDescent="0.25">
      <c r="A207" s="3" t="s">
        <v>81</v>
      </c>
      <c r="B207" s="8">
        <v>0</v>
      </c>
      <c r="C207" s="8">
        <v>0</v>
      </c>
      <c r="D207" s="8">
        <v>0</v>
      </c>
      <c r="E207" s="8">
        <v>0</v>
      </c>
      <c r="F207" s="8">
        <v>0</v>
      </c>
      <c r="G207" s="8">
        <v>0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  <c r="O207" s="8">
        <v>0</v>
      </c>
      <c r="P207" s="8">
        <v>0</v>
      </c>
      <c r="Q207" s="8">
        <v>0</v>
      </c>
      <c r="R207" s="8">
        <v>0</v>
      </c>
      <c r="S207" s="8">
        <v>0</v>
      </c>
      <c r="T207" s="8">
        <v>0</v>
      </c>
      <c r="U207" s="8">
        <v>0</v>
      </c>
      <c r="V207" s="8">
        <v>0</v>
      </c>
      <c r="W207" s="8">
        <v>0</v>
      </c>
      <c r="X207" s="8">
        <v>0</v>
      </c>
      <c r="Y207" s="8">
        <v>0</v>
      </c>
      <c r="Z207" s="8">
        <v>0</v>
      </c>
      <c r="AA207" s="8">
        <v>0</v>
      </c>
      <c r="AB207" s="8">
        <v>0</v>
      </c>
      <c r="AC207" s="8">
        <v>0</v>
      </c>
      <c r="AD207" s="8">
        <v>0</v>
      </c>
      <c r="AE207" s="8">
        <v>0</v>
      </c>
      <c r="AF207" s="8">
        <v>0</v>
      </c>
      <c r="AG207" s="8">
        <v>0</v>
      </c>
      <c r="AH207" s="8">
        <v>0</v>
      </c>
      <c r="AI207" s="8">
        <v>0</v>
      </c>
      <c r="AJ207" s="8">
        <v>0</v>
      </c>
      <c r="AK207" s="8">
        <v>0</v>
      </c>
      <c r="AL207" s="8">
        <v>0</v>
      </c>
      <c r="AM207" s="8">
        <v>0</v>
      </c>
      <c r="AN207" s="8">
        <v>0</v>
      </c>
      <c r="AO207" s="8">
        <v>0</v>
      </c>
      <c r="AP207" s="8">
        <v>0</v>
      </c>
      <c r="AQ207" s="8">
        <v>0</v>
      </c>
      <c r="AR207" s="8">
        <v>0</v>
      </c>
      <c r="AS207" s="8">
        <v>0</v>
      </c>
      <c r="AT207" s="8">
        <v>0</v>
      </c>
      <c r="AU207" s="8">
        <v>0</v>
      </c>
      <c r="AV207" s="8">
        <v>0</v>
      </c>
      <c r="AW207" s="8">
        <v>0</v>
      </c>
      <c r="AX207" s="8">
        <v>1</v>
      </c>
      <c r="AY207" s="8">
        <f>-$D$146/$D$148/$D$148*(1)</f>
        <v>-57.600000000000009</v>
      </c>
      <c r="AZ207" s="8">
        <v>-2</v>
      </c>
      <c r="BA207" s="8">
        <f>-$D$146/$D$148/$D$148*(-2)+1</f>
        <v>116.20000000000002</v>
      </c>
      <c r="BB207" s="8">
        <v>1</v>
      </c>
      <c r="BC207" s="8">
        <f>-$D$146/$D$148/$D$148*(1)</f>
        <v>-57.600000000000009</v>
      </c>
      <c r="BE207" s="8"/>
    </row>
    <row r="208" spans="1:57" x14ac:dyDescent="0.25">
      <c r="A208" s="3" t="s">
        <v>155</v>
      </c>
      <c r="B208" s="8">
        <v>0</v>
      </c>
      <c r="C208" s="8">
        <v>0</v>
      </c>
      <c r="D208" s="8">
        <v>1</v>
      </c>
      <c r="E208" s="8">
        <v>0</v>
      </c>
      <c r="F208" s="8">
        <v>0</v>
      </c>
      <c r="G208" s="8">
        <v>0</v>
      </c>
      <c r="H208" s="8"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  <c r="N208" s="8">
        <v>0</v>
      </c>
      <c r="O208" s="8">
        <v>0</v>
      </c>
      <c r="P208" s="8">
        <v>0</v>
      </c>
      <c r="Q208" s="8">
        <v>0</v>
      </c>
      <c r="R208" s="8">
        <v>0</v>
      </c>
      <c r="S208" s="8">
        <v>0</v>
      </c>
      <c r="T208" s="8">
        <v>0</v>
      </c>
      <c r="U208" s="8">
        <v>0</v>
      </c>
      <c r="V208" s="8">
        <v>0</v>
      </c>
      <c r="W208" s="8">
        <v>0</v>
      </c>
      <c r="X208" s="8">
        <v>0</v>
      </c>
      <c r="Y208" s="8">
        <v>0</v>
      </c>
      <c r="Z208" s="8">
        <v>0</v>
      </c>
      <c r="AA208" s="8">
        <v>0</v>
      </c>
      <c r="AB208" s="8">
        <v>0</v>
      </c>
      <c r="AC208" s="8">
        <v>0</v>
      </c>
      <c r="AD208" s="8">
        <v>0</v>
      </c>
      <c r="AE208" s="8">
        <v>0</v>
      </c>
      <c r="AF208" s="8">
        <v>0</v>
      </c>
      <c r="AG208" s="8">
        <v>0</v>
      </c>
      <c r="AH208" s="8">
        <v>0</v>
      </c>
      <c r="AI208" s="8">
        <v>0</v>
      </c>
      <c r="AJ208" s="8">
        <v>0</v>
      </c>
      <c r="AK208" s="8">
        <v>0</v>
      </c>
      <c r="AL208" s="8">
        <v>0</v>
      </c>
      <c r="AM208" s="8">
        <v>0</v>
      </c>
      <c r="AN208" s="8">
        <v>0</v>
      </c>
      <c r="AO208" s="8">
        <v>0</v>
      </c>
      <c r="AP208" s="8">
        <v>0</v>
      </c>
      <c r="AQ208" s="8">
        <v>0</v>
      </c>
      <c r="AR208" s="8">
        <v>0</v>
      </c>
      <c r="AS208" s="8">
        <v>0</v>
      </c>
      <c r="AT208" s="8">
        <v>0</v>
      </c>
      <c r="AU208" s="8">
        <v>0</v>
      </c>
      <c r="AV208" s="8">
        <v>0</v>
      </c>
      <c r="AW208" s="8">
        <v>0</v>
      </c>
      <c r="AX208" s="8">
        <v>0</v>
      </c>
      <c r="AY208" s="8">
        <v>0</v>
      </c>
      <c r="AZ208" s="8">
        <v>0</v>
      </c>
      <c r="BA208" s="8">
        <v>0</v>
      </c>
      <c r="BB208" s="8">
        <v>0</v>
      </c>
      <c r="BC208" s="8">
        <v>0</v>
      </c>
      <c r="BE208" s="8"/>
    </row>
    <row r="209" spans="1:57" x14ac:dyDescent="0.25">
      <c r="A209" s="3" t="s">
        <v>156</v>
      </c>
      <c r="B209" s="8">
        <v>-1</v>
      </c>
      <c r="C209" s="8">
        <f>-$D$146/$D$148/$D$148*(-1)</f>
        <v>57.600000000000009</v>
      </c>
      <c r="D209" s="8">
        <v>0</v>
      </c>
      <c r="E209" s="8">
        <v>0</v>
      </c>
      <c r="F209" s="8">
        <v>1</v>
      </c>
      <c r="G209" s="8">
        <f>-$D$146/$D$148/$D$148*(1)</f>
        <v>-57.600000000000009</v>
      </c>
      <c r="H209" s="8"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  <c r="N209" s="8">
        <v>0</v>
      </c>
      <c r="O209" s="8">
        <v>0</v>
      </c>
      <c r="P209" s="8">
        <v>0</v>
      </c>
      <c r="Q209" s="8">
        <v>0</v>
      </c>
      <c r="R209" s="8">
        <v>0</v>
      </c>
      <c r="S209" s="8">
        <v>0</v>
      </c>
      <c r="T209" s="8">
        <v>0</v>
      </c>
      <c r="U209" s="8">
        <v>0</v>
      </c>
      <c r="V209" s="8">
        <v>0</v>
      </c>
      <c r="W209" s="8">
        <v>0</v>
      </c>
      <c r="X209" s="8">
        <v>0</v>
      </c>
      <c r="Y209" s="8">
        <v>0</v>
      </c>
      <c r="Z209" s="8">
        <v>0</v>
      </c>
      <c r="AA209" s="8">
        <v>0</v>
      </c>
      <c r="AB209" s="8">
        <v>0</v>
      </c>
      <c r="AC209" s="8">
        <v>0</v>
      </c>
      <c r="AD209" s="8">
        <v>0</v>
      </c>
      <c r="AE209" s="8">
        <v>0</v>
      </c>
      <c r="AF209" s="8">
        <v>0</v>
      </c>
      <c r="AG209" s="8">
        <v>0</v>
      </c>
      <c r="AH209" s="8">
        <v>0</v>
      </c>
      <c r="AI209" s="8">
        <v>0</v>
      </c>
      <c r="AJ209" s="8">
        <v>0</v>
      </c>
      <c r="AK209" s="8">
        <v>0</v>
      </c>
      <c r="AL209" s="8">
        <v>0</v>
      </c>
      <c r="AM209" s="8">
        <v>0</v>
      </c>
      <c r="AN209" s="8">
        <v>0</v>
      </c>
      <c r="AO209" s="8">
        <v>0</v>
      </c>
      <c r="AP209" s="8">
        <v>0</v>
      </c>
      <c r="AQ209" s="8">
        <v>0</v>
      </c>
      <c r="AR209" s="8">
        <v>0</v>
      </c>
      <c r="AS209" s="8">
        <v>0</v>
      </c>
      <c r="AT209" s="8">
        <v>0</v>
      </c>
      <c r="AU209" s="8">
        <v>0</v>
      </c>
      <c r="AV209" s="8">
        <v>0</v>
      </c>
      <c r="AW209" s="8">
        <v>0</v>
      </c>
      <c r="AX209" s="8">
        <v>0</v>
      </c>
      <c r="AY209" s="8">
        <v>0</v>
      </c>
      <c r="AZ209" s="8">
        <v>0</v>
      </c>
      <c r="BA209" s="8">
        <v>0</v>
      </c>
      <c r="BB209" s="8">
        <v>0</v>
      </c>
      <c r="BC209" s="8">
        <v>0</v>
      </c>
      <c r="BE209" s="8"/>
    </row>
    <row r="210" spans="1:57" x14ac:dyDescent="0.25">
      <c r="A210" s="3" t="s">
        <v>177</v>
      </c>
      <c r="B210" s="8">
        <v>0</v>
      </c>
      <c r="C210" s="8">
        <v>0</v>
      </c>
      <c r="D210" s="8">
        <v>0</v>
      </c>
      <c r="E210" s="8">
        <v>0</v>
      </c>
      <c r="F210" s="8">
        <v>0</v>
      </c>
      <c r="G210" s="8">
        <v>0</v>
      </c>
      <c r="H210" s="8">
        <v>0</v>
      </c>
      <c r="I210" s="8">
        <v>0</v>
      </c>
      <c r="J210" s="8">
        <v>0</v>
      </c>
      <c r="K210" s="8">
        <v>0</v>
      </c>
      <c r="L210" s="8">
        <v>0</v>
      </c>
      <c r="M210" s="8">
        <v>0</v>
      </c>
      <c r="N210" s="8">
        <v>0</v>
      </c>
      <c r="O210" s="8">
        <v>0</v>
      </c>
      <c r="P210" s="8">
        <v>0</v>
      </c>
      <c r="Q210" s="8">
        <v>0</v>
      </c>
      <c r="R210" s="8">
        <v>0</v>
      </c>
      <c r="S210" s="8">
        <v>0</v>
      </c>
      <c r="T210" s="8">
        <v>0</v>
      </c>
      <c r="U210" s="8">
        <v>0</v>
      </c>
      <c r="V210" s="8">
        <v>0</v>
      </c>
      <c r="W210" s="8">
        <v>0</v>
      </c>
      <c r="X210" s="8">
        <v>0</v>
      </c>
      <c r="Y210" s="8">
        <v>0</v>
      </c>
      <c r="Z210" s="8">
        <v>0</v>
      </c>
      <c r="AA210" s="8">
        <v>0</v>
      </c>
      <c r="AB210" s="8">
        <v>0</v>
      </c>
      <c r="AC210" s="8">
        <v>0</v>
      </c>
      <c r="AD210" s="8">
        <v>0</v>
      </c>
      <c r="AE210" s="8">
        <v>0</v>
      </c>
      <c r="AF210" s="8">
        <v>0</v>
      </c>
      <c r="AG210" s="8">
        <v>0</v>
      </c>
      <c r="AH210" s="8">
        <v>0</v>
      </c>
      <c r="AI210" s="8">
        <v>0</v>
      </c>
      <c r="AJ210" s="8">
        <v>0</v>
      </c>
      <c r="AK210" s="8">
        <v>0</v>
      </c>
      <c r="AL210" s="8">
        <v>0</v>
      </c>
      <c r="AM210" s="8">
        <v>0</v>
      </c>
      <c r="AN210" s="8">
        <v>0</v>
      </c>
      <c r="AO210" s="8">
        <v>0</v>
      </c>
      <c r="AP210" s="8">
        <v>0</v>
      </c>
      <c r="AQ210" s="8">
        <v>0</v>
      </c>
      <c r="AR210" s="8">
        <v>0</v>
      </c>
      <c r="AS210" s="8">
        <v>0</v>
      </c>
      <c r="AT210" s="8">
        <v>0</v>
      </c>
      <c r="AU210" s="8">
        <v>0</v>
      </c>
      <c r="AV210" s="8">
        <v>0</v>
      </c>
      <c r="AW210" s="8">
        <v>0</v>
      </c>
      <c r="AX210" s="8">
        <v>0</v>
      </c>
      <c r="AY210" s="8">
        <v>0</v>
      </c>
      <c r="AZ210" s="8">
        <v>0</v>
      </c>
      <c r="BA210" s="8">
        <v>1</v>
      </c>
      <c r="BB210" s="8">
        <v>0</v>
      </c>
      <c r="BC210" s="8">
        <v>0</v>
      </c>
      <c r="BE210" s="8"/>
    </row>
    <row r="211" spans="1:57" x14ac:dyDescent="0.25">
      <c r="A211" s="3" t="s">
        <v>178</v>
      </c>
      <c r="B211" s="8">
        <v>0</v>
      </c>
      <c r="C211" s="8">
        <v>0</v>
      </c>
      <c r="D211" s="8">
        <v>0</v>
      </c>
      <c r="E211" s="8">
        <v>0</v>
      </c>
      <c r="F211" s="8">
        <v>0</v>
      </c>
      <c r="G211" s="8">
        <v>0</v>
      </c>
      <c r="H211" s="8">
        <v>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  <c r="N211" s="8">
        <v>0</v>
      </c>
      <c r="O211" s="8">
        <v>0</v>
      </c>
      <c r="P211" s="8">
        <v>0</v>
      </c>
      <c r="Q211" s="8">
        <v>0</v>
      </c>
      <c r="R211" s="8">
        <v>0</v>
      </c>
      <c r="S211" s="8">
        <v>0</v>
      </c>
      <c r="T211" s="8">
        <v>0</v>
      </c>
      <c r="U211" s="8">
        <v>0</v>
      </c>
      <c r="V211" s="8">
        <v>0</v>
      </c>
      <c r="W211" s="8">
        <v>0</v>
      </c>
      <c r="X211" s="8">
        <v>0</v>
      </c>
      <c r="Y211" s="8">
        <v>0</v>
      </c>
      <c r="Z211" s="8">
        <v>0</v>
      </c>
      <c r="AA211" s="8">
        <v>0</v>
      </c>
      <c r="AB211" s="8">
        <v>0</v>
      </c>
      <c r="AC211" s="8">
        <v>0</v>
      </c>
      <c r="AD211" s="8">
        <v>0</v>
      </c>
      <c r="AE211" s="8">
        <v>0</v>
      </c>
      <c r="AF211" s="8">
        <v>0</v>
      </c>
      <c r="AG211" s="8">
        <v>0</v>
      </c>
      <c r="AH211" s="8">
        <v>0</v>
      </c>
      <c r="AI211" s="8">
        <v>0</v>
      </c>
      <c r="AJ211" s="8">
        <v>0</v>
      </c>
      <c r="AK211" s="8">
        <v>0</v>
      </c>
      <c r="AL211" s="8">
        <v>0</v>
      </c>
      <c r="AM211" s="8">
        <v>0</v>
      </c>
      <c r="AN211" s="8">
        <v>0</v>
      </c>
      <c r="AO211" s="8">
        <v>0</v>
      </c>
      <c r="AP211" s="8">
        <v>0</v>
      </c>
      <c r="AQ211" s="8">
        <v>0</v>
      </c>
      <c r="AR211" s="8">
        <v>0</v>
      </c>
      <c r="AS211" s="8">
        <v>0</v>
      </c>
      <c r="AT211" s="8">
        <v>0</v>
      </c>
      <c r="AU211" s="8">
        <v>0</v>
      </c>
      <c r="AV211" s="8">
        <v>0</v>
      </c>
      <c r="AW211" s="8">
        <v>0</v>
      </c>
      <c r="AX211" s="8">
        <f>-D153</f>
        <v>3.4349227975329182E-3</v>
      </c>
      <c r="AY211" s="8">
        <v>-1</v>
      </c>
      <c r="AZ211" s="8">
        <v>0</v>
      </c>
      <c r="BA211" s="8">
        <v>0</v>
      </c>
      <c r="BB211" s="8">
        <f>D153</f>
        <v>-3.4349227975329182E-3</v>
      </c>
      <c r="BC211" s="8">
        <v>1</v>
      </c>
      <c r="BE211" s="8"/>
    </row>
    <row r="212" spans="1:57" x14ac:dyDescent="0.25"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8"/>
    </row>
    <row r="213" spans="1:57" x14ac:dyDescent="0.25">
      <c r="C213" s="7"/>
      <c r="D213" s="12"/>
      <c r="E213" s="7"/>
      <c r="F213" s="7"/>
      <c r="G213" s="14"/>
      <c r="H213" s="7"/>
      <c r="I213" s="7"/>
      <c r="K213" s="7"/>
      <c r="L213" s="8"/>
    </row>
    <row r="214" spans="1:57" x14ac:dyDescent="0.25">
      <c r="C214" s="7"/>
      <c r="D214" s="12"/>
      <c r="E214" s="7"/>
      <c r="F214" s="7"/>
      <c r="G214" s="7"/>
      <c r="J214" s="4"/>
      <c r="K214" s="4"/>
      <c r="L214" s="10"/>
    </row>
    <row r="215" spans="1:57" x14ac:dyDescent="0.25">
      <c r="C215" s="7"/>
      <c r="D215" s="12"/>
      <c r="E215" s="7"/>
      <c r="F215" s="8"/>
      <c r="G215" s="7"/>
      <c r="I215" s="8"/>
      <c r="J215" s="8"/>
      <c r="K215" s="8"/>
      <c r="L215" s="8"/>
    </row>
    <row r="216" spans="1:57" x14ac:dyDescent="0.25">
      <c r="C216" s="7"/>
      <c r="D216" s="12"/>
      <c r="E216" s="7"/>
      <c r="F216" s="8"/>
      <c r="G216" s="7"/>
      <c r="I216" s="8"/>
      <c r="J216" s="8"/>
      <c r="K216" s="8"/>
      <c r="L216" s="8"/>
    </row>
    <row r="217" spans="1:57" x14ac:dyDescent="0.25">
      <c r="C217" s="7"/>
      <c r="D217" s="12"/>
      <c r="E217" s="7"/>
      <c r="F217" s="8"/>
      <c r="G217" s="7"/>
      <c r="I217" s="8"/>
      <c r="J217" s="8"/>
      <c r="K217" s="8"/>
      <c r="L217" s="8"/>
    </row>
    <row r="218" spans="1:57" x14ac:dyDescent="0.25">
      <c r="C218" s="7"/>
      <c r="D218" s="12"/>
      <c r="E218" s="7"/>
      <c r="F218" s="8"/>
      <c r="G218" s="7"/>
      <c r="I218" s="8"/>
      <c r="J218" s="8"/>
      <c r="K218" s="8"/>
      <c r="L218" s="8"/>
    </row>
    <row r="219" spans="1:57" x14ac:dyDescent="0.25">
      <c r="C219" s="7"/>
      <c r="D219" s="12"/>
      <c r="E219" s="7"/>
      <c r="F219" s="8"/>
      <c r="G219" s="7"/>
      <c r="I219" s="8"/>
      <c r="J219" s="8"/>
      <c r="K219" s="8"/>
      <c r="L219" s="8"/>
    </row>
    <row r="220" spans="1:57" x14ac:dyDescent="0.25">
      <c r="C220" s="7"/>
      <c r="D220" s="12"/>
      <c r="E220" s="7"/>
      <c r="F220" s="8"/>
      <c r="G220" s="7"/>
      <c r="H220" s="8"/>
      <c r="I220" s="8"/>
      <c r="J220" s="8"/>
      <c r="K220" s="7"/>
      <c r="L220" s="8"/>
    </row>
    <row r="221" spans="1:57" x14ac:dyDescent="0.25">
      <c r="C221" s="7"/>
      <c r="D221" s="12"/>
      <c r="E221" s="7"/>
      <c r="F221" s="8"/>
      <c r="G221" s="7"/>
      <c r="H221" s="8"/>
      <c r="I221" s="8"/>
      <c r="J221" s="8"/>
      <c r="K221" s="7"/>
      <c r="L221" s="8"/>
    </row>
    <row r="222" spans="1:57" x14ac:dyDescent="0.25">
      <c r="C222" s="7"/>
      <c r="D222" s="12"/>
      <c r="F222" s="8"/>
      <c r="G222" s="7"/>
      <c r="H222" s="8"/>
      <c r="I222" s="8"/>
      <c r="J222" s="8"/>
      <c r="K222" s="7"/>
      <c r="L222" s="7"/>
    </row>
    <row r="223" spans="1:57" x14ac:dyDescent="0.25">
      <c r="C223" s="7"/>
      <c r="D223" s="12"/>
      <c r="F223" s="8"/>
      <c r="G223" s="7"/>
      <c r="H223" s="8"/>
      <c r="I223" s="8"/>
      <c r="J223" s="8"/>
    </row>
    <row r="224" spans="1:57" x14ac:dyDescent="0.25">
      <c r="C224" s="7"/>
      <c r="D224" s="12"/>
      <c r="F224" s="8"/>
      <c r="G224" s="7"/>
    </row>
    <row r="225" spans="3:12" x14ac:dyDescent="0.25">
      <c r="C225" s="7"/>
      <c r="D225" s="12"/>
      <c r="F225" s="8"/>
      <c r="G225" s="7"/>
      <c r="K225" s="7"/>
      <c r="L225" s="4"/>
    </row>
    <row r="226" spans="3:12" x14ac:dyDescent="0.25">
      <c r="C226" s="7"/>
      <c r="D226" s="12"/>
      <c r="F226" s="8"/>
      <c r="G226" s="7"/>
      <c r="J226" s="8"/>
      <c r="K226" s="8"/>
      <c r="L226" s="8"/>
    </row>
    <row r="227" spans="3:12" x14ac:dyDescent="0.25">
      <c r="C227" s="7"/>
      <c r="D227" s="12"/>
      <c r="F227" s="8"/>
      <c r="G227" s="7"/>
      <c r="J227" s="8"/>
      <c r="K227" s="8"/>
      <c r="L227" s="8"/>
    </row>
    <row r="228" spans="3:12" x14ac:dyDescent="0.25">
      <c r="C228" s="7"/>
      <c r="D228" s="12"/>
      <c r="F228" s="8"/>
      <c r="J228" s="8"/>
      <c r="K228" s="8"/>
      <c r="L228" s="8"/>
    </row>
    <row r="229" spans="3:12" x14ac:dyDescent="0.25">
      <c r="C229" s="7"/>
      <c r="D229" s="12"/>
      <c r="F229" s="8"/>
      <c r="J229" s="8"/>
      <c r="K229" s="8"/>
      <c r="L229" s="8"/>
    </row>
    <row r="230" spans="3:12" x14ac:dyDescent="0.25">
      <c r="C230" s="7"/>
      <c r="D230" s="12"/>
      <c r="F230" s="8"/>
      <c r="J230" s="8"/>
      <c r="K230" s="8"/>
      <c r="L230" s="8"/>
    </row>
    <row r="231" spans="3:12" x14ac:dyDescent="0.25">
      <c r="C231" s="7"/>
      <c r="D231" s="12"/>
      <c r="F231" s="8"/>
      <c r="J231" s="8"/>
      <c r="K231" s="8"/>
      <c r="L231" s="8"/>
    </row>
    <row r="232" spans="3:12" x14ac:dyDescent="0.25">
      <c r="C232" s="7"/>
      <c r="D232" s="12"/>
      <c r="F232" s="8"/>
      <c r="J232" s="8"/>
      <c r="K232" s="8"/>
      <c r="L232" s="8"/>
    </row>
    <row r="233" spans="3:12" x14ac:dyDescent="0.25">
      <c r="C233" s="7"/>
      <c r="D233" s="12"/>
      <c r="F233" s="8"/>
      <c r="J233" s="8"/>
      <c r="K233" s="8"/>
      <c r="L233" s="8"/>
    </row>
    <row r="234" spans="3:12" x14ac:dyDescent="0.25">
      <c r="C234" s="7"/>
      <c r="D234" s="12"/>
      <c r="F234" s="8"/>
      <c r="J234" s="8"/>
      <c r="K234" s="8"/>
      <c r="L234" s="8"/>
    </row>
    <row r="235" spans="3:12" x14ac:dyDescent="0.25">
      <c r="C235" s="7"/>
      <c r="D235" s="12"/>
      <c r="F235" s="8"/>
    </row>
    <row r="236" spans="3:12" x14ac:dyDescent="0.25">
      <c r="C236" s="7"/>
      <c r="D236" s="12"/>
      <c r="F236" s="8"/>
    </row>
    <row r="237" spans="3:12" x14ac:dyDescent="0.25">
      <c r="C237" s="7"/>
      <c r="D237" s="12"/>
      <c r="F237" s="8"/>
    </row>
    <row r="238" spans="3:12" x14ac:dyDescent="0.25">
      <c r="C238" s="7"/>
      <c r="D238" s="12"/>
      <c r="F238" s="8"/>
    </row>
    <row r="239" spans="3:12" x14ac:dyDescent="0.25">
      <c r="C239" s="7"/>
      <c r="D239" s="12"/>
      <c r="F239" s="8"/>
    </row>
    <row r="240" spans="3:12" x14ac:dyDescent="0.25">
      <c r="C240" s="7"/>
      <c r="D240" s="12"/>
    </row>
    <row r="241" spans="3:4" x14ac:dyDescent="0.25">
      <c r="C241" s="7"/>
      <c r="D241" s="12"/>
    </row>
    <row r="242" spans="3:4" x14ac:dyDescent="0.25">
      <c r="C242" s="7"/>
      <c r="D242" s="12"/>
    </row>
    <row r="243" spans="3:4" x14ac:dyDescent="0.25">
      <c r="C243" s="7"/>
      <c r="D243" s="12"/>
    </row>
    <row r="244" spans="3:4" x14ac:dyDescent="0.25">
      <c r="C244" s="7"/>
      <c r="D244" s="12"/>
    </row>
    <row r="245" spans="3:4" x14ac:dyDescent="0.25">
      <c r="C245" s="7"/>
      <c r="D245" s="12"/>
    </row>
    <row r="246" spans="3:4" x14ac:dyDescent="0.25">
      <c r="C246" s="7"/>
      <c r="D246" s="12"/>
    </row>
    <row r="247" spans="3:4" x14ac:dyDescent="0.25">
      <c r="C247" s="7"/>
      <c r="D247" s="12"/>
    </row>
    <row r="248" spans="3:4" x14ac:dyDescent="0.25">
      <c r="C248" s="7"/>
      <c r="D248" s="12"/>
    </row>
    <row r="249" spans="3:4" x14ac:dyDescent="0.25">
      <c r="C249" s="7"/>
      <c r="D249" s="12"/>
    </row>
    <row r="250" spans="3:4" x14ac:dyDescent="0.25">
      <c r="C250" s="7"/>
      <c r="D250" s="12"/>
    </row>
    <row r="251" spans="3:4" x14ac:dyDescent="0.25">
      <c r="C251" s="7"/>
      <c r="D251" s="12"/>
    </row>
    <row r="252" spans="3:4" x14ac:dyDescent="0.25">
      <c r="C252" s="7"/>
      <c r="D252" s="12"/>
    </row>
    <row r="253" spans="3:4" x14ac:dyDescent="0.25">
      <c r="C253" s="7"/>
      <c r="D253" s="12"/>
    </row>
    <row r="254" spans="3:4" x14ac:dyDescent="0.25">
      <c r="C254" s="7"/>
      <c r="D254" s="12"/>
    </row>
    <row r="255" spans="3:4" x14ac:dyDescent="0.25">
      <c r="C255" s="7"/>
      <c r="D255" s="12"/>
    </row>
    <row r="256" spans="3:4" x14ac:dyDescent="0.25">
      <c r="C256" s="7"/>
      <c r="D256" s="12"/>
    </row>
    <row r="257" spans="3:4" x14ac:dyDescent="0.25">
      <c r="C257" s="7"/>
      <c r="D257" s="12"/>
    </row>
    <row r="258" spans="3:4" x14ac:dyDescent="0.25">
      <c r="C258" s="7"/>
      <c r="D258" s="12"/>
    </row>
    <row r="259" spans="3:4" x14ac:dyDescent="0.25">
      <c r="C259" s="7"/>
      <c r="D259" s="12"/>
    </row>
    <row r="260" spans="3:4" x14ac:dyDescent="0.25">
      <c r="C260" s="7"/>
      <c r="D260" s="12"/>
    </row>
    <row r="261" spans="3:4" x14ac:dyDescent="0.25">
      <c r="C261" s="7"/>
      <c r="D261" s="12"/>
    </row>
    <row r="262" spans="3:4" x14ac:dyDescent="0.25">
      <c r="C262" s="7"/>
      <c r="D262" s="12"/>
    </row>
    <row r="263" spans="3:4" x14ac:dyDescent="0.25">
      <c r="C263" s="7"/>
      <c r="D263" s="12"/>
    </row>
    <row r="264" spans="3:4" x14ac:dyDescent="0.25">
      <c r="C264" s="7"/>
      <c r="D264" s="12"/>
    </row>
    <row r="265" spans="3:4" x14ac:dyDescent="0.25">
      <c r="C265" s="7"/>
      <c r="D265" s="12"/>
    </row>
    <row r="266" spans="3:4" x14ac:dyDescent="0.25">
      <c r="C266" s="7"/>
      <c r="D266" s="12"/>
    </row>
    <row r="267" spans="3:4" x14ac:dyDescent="0.25">
      <c r="D267" s="12"/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27652" r:id="rId4">
          <objectPr defaultSize="0" autoPict="0" r:id="rId5">
            <anchor moveWithCells="1" sizeWithCells="1">
              <from>
                <xdr:col>7</xdr:col>
                <xdr:colOff>723900</xdr:colOff>
                <xdr:row>31</xdr:row>
                <xdr:rowOff>57150</xdr:rowOff>
              </from>
              <to>
                <xdr:col>15</xdr:col>
                <xdr:colOff>714375</xdr:colOff>
                <xdr:row>38</xdr:row>
                <xdr:rowOff>19050</xdr:rowOff>
              </to>
            </anchor>
          </objectPr>
        </oleObject>
      </mc:Choice>
      <mc:Fallback>
        <oleObject progId="Equation.DSMT4" shapeId="27652" r:id="rId4"/>
      </mc:Fallback>
    </mc:AlternateContent>
    <mc:AlternateContent xmlns:mc="http://schemas.openxmlformats.org/markup-compatibility/2006">
      <mc:Choice Requires="x14">
        <oleObject progId="Equation.DSMT4" shapeId="27654" r:id="rId6">
          <objectPr defaultSize="0" autoPict="0" r:id="rId5">
            <anchor moveWithCells="1" sizeWithCells="1">
              <from>
                <xdr:col>7</xdr:col>
                <xdr:colOff>723900</xdr:colOff>
                <xdr:row>80</xdr:row>
                <xdr:rowOff>57150</xdr:rowOff>
              </from>
              <to>
                <xdr:col>15</xdr:col>
                <xdr:colOff>714375</xdr:colOff>
                <xdr:row>87</xdr:row>
                <xdr:rowOff>19050</xdr:rowOff>
              </to>
            </anchor>
          </objectPr>
        </oleObject>
      </mc:Choice>
      <mc:Fallback>
        <oleObject progId="Equation.DSMT4" shapeId="27654" r:id="rId6"/>
      </mc:Fallback>
    </mc:AlternateContent>
    <mc:AlternateContent xmlns:mc="http://schemas.openxmlformats.org/markup-compatibility/2006">
      <mc:Choice Requires="x14">
        <oleObject progId="Equation.DSMT4" shapeId="27656" r:id="rId7">
          <objectPr defaultSize="0" autoPict="0" r:id="rId5">
            <anchor moveWithCells="1" sizeWithCells="1">
              <from>
                <xdr:col>7</xdr:col>
                <xdr:colOff>723900</xdr:colOff>
                <xdr:row>145</xdr:row>
                <xdr:rowOff>57150</xdr:rowOff>
              </from>
              <to>
                <xdr:col>15</xdr:col>
                <xdr:colOff>714375</xdr:colOff>
                <xdr:row>152</xdr:row>
                <xdr:rowOff>19050</xdr:rowOff>
              </to>
            </anchor>
          </objectPr>
        </oleObject>
      </mc:Choice>
      <mc:Fallback>
        <oleObject progId="Equation.DSMT4" shapeId="27656" r:id="rId7"/>
      </mc:Fallback>
    </mc:AlternateContent>
    <mc:AlternateContent xmlns:mc="http://schemas.openxmlformats.org/markup-compatibility/2006">
      <mc:Choice Requires="x14">
        <oleObject progId="Equation.DSMT4" shapeId="27657" r:id="rId8">
          <objectPr defaultSize="0" autoPict="0" r:id="rId9">
            <anchor moveWithCells="1" sizeWithCells="1">
              <from>
                <xdr:col>6</xdr:col>
                <xdr:colOff>409575</xdr:colOff>
                <xdr:row>14</xdr:row>
                <xdr:rowOff>123825</xdr:rowOff>
              </from>
              <to>
                <xdr:col>11</xdr:col>
                <xdr:colOff>514350</xdr:colOff>
                <xdr:row>17</xdr:row>
                <xdr:rowOff>133350</xdr:rowOff>
              </to>
            </anchor>
          </objectPr>
        </oleObject>
      </mc:Choice>
      <mc:Fallback>
        <oleObject progId="Equation.DSMT4" shapeId="27657" r:id="rId8"/>
      </mc:Fallback>
    </mc:AlternateContent>
    <mc:AlternateContent xmlns:mc="http://schemas.openxmlformats.org/markup-compatibility/2006">
      <mc:Choice Requires="x14">
        <oleObject progId="Equation.DSMT4" shapeId="27658" r:id="rId10">
          <objectPr defaultSize="0" autoPict="0" r:id="rId11">
            <anchor moveWithCells="1" sizeWithCells="1">
              <from>
                <xdr:col>4</xdr:col>
                <xdr:colOff>28575</xdr:colOff>
                <xdr:row>14</xdr:row>
                <xdr:rowOff>95250</xdr:rowOff>
              </from>
              <to>
                <xdr:col>5</xdr:col>
                <xdr:colOff>285750</xdr:colOff>
                <xdr:row>16</xdr:row>
                <xdr:rowOff>28575</xdr:rowOff>
              </to>
            </anchor>
          </objectPr>
        </oleObject>
      </mc:Choice>
      <mc:Fallback>
        <oleObject progId="Equation.DSMT4" shapeId="27658" r:id="rId10"/>
      </mc:Fallback>
    </mc:AlternateContent>
    <mc:AlternateContent xmlns:mc="http://schemas.openxmlformats.org/markup-compatibility/2006">
      <mc:Choice Requires="x14">
        <oleObject progId="Equation.DSMT4" shapeId="27662" r:id="rId12">
          <objectPr defaultSize="0" autoPict="0" r:id="rId13">
            <anchor moveWithCells="1" sizeWithCells="1">
              <from>
                <xdr:col>4</xdr:col>
                <xdr:colOff>400050</xdr:colOff>
                <xdr:row>37</xdr:row>
                <xdr:rowOff>0</xdr:rowOff>
              </from>
              <to>
                <xdr:col>5</xdr:col>
                <xdr:colOff>857250</xdr:colOff>
                <xdr:row>39</xdr:row>
                <xdr:rowOff>142875</xdr:rowOff>
              </to>
            </anchor>
          </objectPr>
        </oleObject>
      </mc:Choice>
      <mc:Fallback>
        <oleObject progId="Equation.DSMT4" shapeId="27662" r:id="rId12"/>
      </mc:Fallback>
    </mc:AlternateContent>
    <mc:AlternateContent xmlns:mc="http://schemas.openxmlformats.org/markup-compatibility/2006">
      <mc:Choice Requires="x14">
        <oleObject progId="Equation.DSMT4" shapeId="27663" r:id="rId14">
          <objectPr defaultSize="0" autoPict="0" r:id="rId15">
            <anchor moveWithCells="1" sizeWithCells="1">
              <from>
                <xdr:col>1</xdr:col>
                <xdr:colOff>38100</xdr:colOff>
                <xdr:row>36</xdr:row>
                <xdr:rowOff>152400</xdr:rowOff>
              </from>
              <to>
                <xdr:col>2</xdr:col>
                <xdr:colOff>781050</xdr:colOff>
                <xdr:row>40</xdr:row>
                <xdr:rowOff>28575</xdr:rowOff>
              </to>
            </anchor>
          </objectPr>
        </oleObject>
      </mc:Choice>
      <mc:Fallback>
        <oleObject progId="Equation.DSMT4" shapeId="27663" r:id="rId14"/>
      </mc:Fallback>
    </mc:AlternateContent>
    <mc:AlternateContent xmlns:mc="http://schemas.openxmlformats.org/markup-compatibility/2006">
      <mc:Choice Requires="x14">
        <oleObject progId="Equation.DSMT4" shapeId="27664" r:id="rId16">
          <objectPr defaultSize="0" autoPict="0" r:id="rId15">
            <anchor moveWithCells="1" sizeWithCells="1">
              <from>
                <xdr:col>0</xdr:col>
                <xdr:colOff>781050</xdr:colOff>
                <xdr:row>85</xdr:row>
                <xdr:rowOff>171450</xdr:rowOff>
              </from>
              <to>
                <xdr:col>2</xdr:col>
                <xdr:colOff>676275</xdr:colOff>
                <xdr:row>89</xdr:row>
                <xdr:rowOff>47625</xdr:rowOff>
              </to>
            </anchor>
          </objectPr>
        </oleObject>
      </mc:Choice>
      <mc:Fallback>
        <oleObject progId="Equation.DSMT4" shapeId="27664" r:id="rId16"/>
      </mc:Fallback>
    </mc:AlternateContent>
    <mc:AlternateContent xmlns:mc="http://schemas.openxmlformats.org/markup-compatibility/2006">
      <mc:Choice Requires="x14">
        <oleObject progId="Equation.DSMT4" shapeId="27665" r:id="rId17">
          <objectPr defaultSize="0" autoPict="0" r:id="rId13">
            <anchor moveWithCells="1" sizeWithCells="1">
              <from>
                <xdr:col>4</xdr:col>
                <xdr:colOff>276225</xdr:colOff>
                <xdr:row>86</xdr:row>
                <xdr:rowOff>28575</xdr:rowOff>
              </from>
              <to>
                <xdr:col>5</xdr:col>
                <xdr:colOff>733425</xdr:colOff>
                <xdr:row>88</xdr:row>
                <xdr:rowOff>171450</xdr:rowOff>
              </to>
            </anchor>
          </objectPr>
        </oleObject>
      </mc:Choice>
      <mc:Fallback>
        <oleObject progId="Equation.DSMT4" shapeId="27665" r:id="rId17"/>
      </mc:Fallback>
    </mc:AlternateContent>
    <mc:AlternateContent xmlns:mc="http://schemas.openxmlformats.org/markup-compatibility/2006">
      <mc:Choice Requires="x14">
        <oleObject progId="Equation.DSMT4" shapeId="27659" r:id="rId18">
          <objectPr defaultSize="0" autoPict="0" r:id="rId19">
            <anchor moveWithCells="1" sizeWithCells="1">
              <from>
                <xdr:col>17</xdr:col>
                <xdr:colOff>152400</xdr:colOff>
                <xdr:row>66</xdr:row>
                <xdr:rowOff>114300</xdr:rowOff>
              </from>
              <to>
                <xdr:col>22</xdr:col>
                <xdr:colOff>209550</xdr:colOff>
                <xdr:row>70</xdr:row>
                <xdr:rowOff>142875</xdr:rowOff>
              </to>
            </anchor>
          </objectPr>
        </oleObject>
      </mc:Choice>
      <mc:Fallback>
        <oleObject progId="Equation.DSMT4" shapeId="27659" r:id="rId18"/>
      </mc:Fallback>
    </mc:AlternateContent>
    <mc:AlternateContent xmlns:mc="http://schemas.openxmlformats.org/markup-compatibility/2006">
      <mc:Choice Requires="x14">
        <oleObject progId="Equation.DSMT4" shapeId="27661" r:id="rId20">
          <objectPr defaultSize="0" autoPict="0" r:id="rId21">
            <anchor moveWithCells="1" sizeWithCells="1">
              <from>
                <xdr:col>1</xdr:col>
                <xdr:colOff>123825</xdr:colOff>
                <xdr:row>66</xdr:row>
                <xdr:rowOff>19050</xdr:rowOff>
              </from>
              <to>
                <xdr:col>6</xdr:col>
                <xdr:colOff>504825</xdr:colOff>
                <xdr:row>69</xdr:row>
                <xdr:rowOff>152400</xdr:rowOff>
              </to>
            </anchor>
          </objectPr>
        </oleObject>
      </mc:Choice>
      <mc:Fallback>
        <oleObject progId="Equation.DSMT4" shapeId="27661" r:id="rId20"/>
      </mc:Fallback>
    </mc:AlternateContent>
    <mc:AlternateContent xmlns:mc="http://schemas.openxmlformats.org/markup-compatibility/2006">
      <mc:Choice Requires="x14">
        <oleObject progId="Equation.DSMT4" shapeId="27666" r:id="rId22">
          <objectPr defaultSize="0" autoPict="0" r:id="rId21">
            <anchor moveWithCells="1" sizeWithCells="1">
              <from>
                <xdr:col>2</xdr:col>
                <xdr:colOff>9525</xdr:colOff>
                <xdr:row>131</xdr:row>
                <xdr:rowOff>57150</xdr:rowOff>
              </from>
              <to>
                <xdr:col>7</xdr:col>
                <xdr:colOff>390525</xdr:colOff>
                <xdr:row>135</xdr:row>
                <xdr:rowOff>0</xdr:rowOff>
              </to>
            </anchor>
          </objectPr>
        </oleObject>
      </mc:Choice>
      <mc:Fallback>
        <oleObject progId="Equation.DSMT4" shapeId="27666" r:id="rId22"/>
      </mc:Fallback>
    </mc:AlternateContent>
    <mc:AlternateContent xmlns:mc="http://schemas.openxmlformats.org/markup-compatibility/2006">
      <mc:Choice Requires="x14">
        <oleObject progId="Equation.DSMT4" shapeId="27667" r:id="rId23">
          <objectPr defaultSize="0" autoPict="0" r:id="rId19">
            <anchor moveWithCells="1" sizeWithCells="1">
              <from>
                <xdr:col>32</xdr:col>
                <xdr:colOff>152400</xdr:colOff>
                <xdr:row>131</xdr:row>
                <xdr:rowOff>114300</xdr:rowOff>
              </from>
              <to>
                <xdr:col>37</xdr:col>
                <xdr:colOff>209550</xdr:colOff>
                <xdr:row>135</xdr:row>
                <xdr:rowOff>142875</xdr:rowOff>
              </to>
            </anchor>
          </objectPr>
        </oleObject>
      </mc:Choice>
      <mc:Fallback>
        <oleObject progId="Equation.DSMT4" shapeId="27667" r:id="rId23"/>
      </mc:Fallback>
    </mc:AlternateContent>
    <mc:AlternateContent xmlns:mc="http://schemas.openxmlformats.org/markup-compatibility/2006">
      <mc:Choice Requires="x14">
        <oleObject progId="Equation.DSMT4" shapeId="27668" r:id="rId24">
          <objectPr defaultSize="0" autoPict="0" r:id="rId15">
            <anchor moveWithCells="1" sizeWithCells="1">
              <from>
                <xdr:col>1</xdr:col>
                <xdr:colOff>38100</xdr:colOff>
                <xdr:row>150</xdr:row>
                <xdr:rowOff>152400</xdr:rowOff>
              </from>
              <to>
                <xdr:col>2</xdr:col>
                <xdr:colOff>781050</xdr:colOff>
                <xdr:row>154</xdr:row>
                <xdr:rowOff>28575</xdr:rowOff>
              </to>
            </anchor>
          </objectPr>
        </oleObject>
      </mc:Choice>
      <mc:Fallback>
        <oleObject progId="Equation.DSMT4" shapeId="27668" r:id="rId24"/>
      </mc:Fallback>
    </mc:AlternateContent>
    <mc:AlternateContent xmlns:mc="http://schemas.openxmlformats.org/markup-compatibility/2006">
      <mc:Choice Requires="x14">
        <oleObject progId="Equation.DSMT4" shapeId="27669" r:id="rId25">
          <objectPr defaultSize="0" autoPict="0" r:id="rId13">
            <anchor moveWithCells="1" sizeWithCells="1">
              <from>
                <xdr:col>4</xdr:col>
                <xdr:colOff>323850</xdr:colOff>
                <xdr:row>151</xdr:row>
                <xdr:rowOff>28575</xdr:rowOff>
              </from>
              <to>
                <xdr:col>5</xdr:col>
                <xdr:colOff>781050</xdr:colOff>
                <xdr:row>153</xdr:row>
                <xdr:rowOff>171450</xdr:rowOff>
              </to>
            </anchor>
          </objectPr>
        </oleObject>
      </mc:Choice>
      <mc:Fallback>
        <oleObject progId="Equation.DSMT4" shapeId="27669" r:id="rId25"/>
      </mc:Fallback>
    </mc:AlternateContent>
    <mc:AlternateContent xmlns:mc="http://schemas.openxmlformats.org/markup-compatibility/2006">
      <mc:Choice Requires="x14">
        <oleObject progId="Equation.DSMT4" shapeId="27670" r:id="rId26">
          <objectPr defaultSize="0" autoPict="0" r:id="rId21">
            <anchor moveWithCells="1" sizeWithCells="1">
              <from>
                <xdr:col>1</xdr:col>
                <xdr:colOff>542925</xdr:colOff>
                <xdr:row>212</xdr:row>
                <xdr:rowOff>95250</xdr:rowOff>
              </from>
              <to>
                <xdr:col>7</xdr:col>
                <xdr:colOff>38100</xdr:colOff>
                <xdr:row>216</xdr:row>
                <xdr:rowOff>38100</xdr:rowOff>
              </to>
            </anchor>
          </objectPr>
        </oleObject>
      </mc:Choice>
      <mc:Fallback>
        <oleObject progId="Equation.DSMT4" shapeId="27670" r:id="rId26"/>
      </mc:Fallback>
    </mc:AlternateContent>
    <mc:AlternateContent xmlns:mc="http://schemas.openxmlformats.org/markup-compatibility/2006">
      <mc:Choice Requires="x14">
        <oleObject progId="Equation.DSMT4" shapeId="27671" r:id="rId27">
          <objectPr defaultSize="0" autoPict="0" r:id="rId19">
            <anchor moveWithCells="1" sizeWithCells="1">
              <from>
                <xdr:col>49</xdr:col>
                <xdr:colOff>361950</xdr:colOff>
                <xdr:row>212</xdr:row>
                <xdr:rowOff>104775</xdr:rowOff>
              </from>
              <to>
                <xdr:col>54</xdr:col>
                <xdr:colOff>419100</xdr:colOff>
                <xdr:row>216</xdr:row>
                <xdr:rowOff>133350</xdr:rowOff>
              </to>
            </anchor>
          </objectPr>
        </oleObject>
      </mc:Choice>
      <mc:Fallback>
        <oleObject progId="Equation.DSMT4" shapeId="27671" r:id="rId2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w-fi FDM approximation</vt:lpstr>
      <vt:lpstr>W FDM approximation</vt:lpstr>
      <vt:lpstr>M-W FDM approx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FOGANG</dc:creator>
  <cp:lastModifiedBy>FOGANG</cp:lastModifiedBy>
  <cp:lastPrinted>2020-03-06T13:53:35Z</cp:lastPrinted>
  <dcterms:created xsi:type="dcterms:W3CDTF">2019-11-25T09:09:17Z</dcterms:created>
  <dcterms:modified xsi:type="dcterms:W3CDTF">2021-05-10T09:24:49Z</dcterms:modified>
</cp:coreProperties>
</file>